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24226"/>
  <mc:AlternateContent xmlns:mc="http://schemas.openxmlformats.org/markup-compatibility/2006">
    <mc:Choice Requires="x15">
      <x15ac:absPath xmlns:x15ac="http://schemas.microsoft.com/office/spreadsheetml/2010/11/ac" url="D:\04　公2　緑の募金事業\07　緑化キャンペーン ポスター＆テーマ（６月）\R6\01　実施起案\"/>
    </mc:Choice>
  </mc:AlternateContent>
  <xr:revisionPtr revIDLastSave="0" documentId="13_ncr:1_{EE718233-73A1-43F5-BDAF-EB625B14E2E4}" xr6:coauthVersionLast="36" xr6:coauthVersionMax="36" xr10:uidLastSave="{00000000-0000-0000-0000-000000000000}"/>
  <bookViews>
    <workbookView xWindow="-110" yWindow="-110" windowWidth="23250" windowHeight="12290" xr2:uid="{00000000-000D-0000-FFFF-FFFF00000000}"/>
  </bookViews>
  <sheets>
    <sheet name="全国植樹祭、R7年用ポスター　別紙様式1" sheetId="5" r:id="rId1"/>
    <sheet name="別紙様式2" sheetId="15" r:id="rId2"/>
    <sheet name="集計" sheetId="7" state="hidden" r:id="rId3"/>
    <sheet name="メモ" sheetId="8" state="hidden" r:id="rId4"/>
  </sheets>
  <definedNames>
    <definedName name="_C65991" localSheetId="1">別紙様式2!#REF!</definedName>
    <definedName name="_C65991">'全国植樹祭、R7年用ポスター　別紙様式1'!#REF!</definedName>
    <definedName name="_C66111" localSheetId="1">別紙様式2!#REF!</definedName>
    <definedName name="_C66111">'全国植樹祭、R7年用ポスター　別紙様式1'!#REF!</definedName>
    <definedName name="_C67111" localSheetId="1">別紙様式2!#REF!</definedName>
    <definedName name="_C67111">'全国植樹祭、R7年用ポスター　別紙様式1'!#REF!</definedName>
    <definedName name="_C68111" localSheetId="1">別紙様式2!#REF!</definedName>
    <definedName name="_C68111">'全国植樹祭、R7年用ポスター　別紙様式1'!#REF!</definedName>
    <definedName name="_C69111" localSheetId="1">別紙様式2!#REF!</definedName>
    <definedName name="_C69111">'全国植樹祭、R7年用ポスター　別紙様式1'!#REF!</definedName>
    <definedName name="_xlnm._FilterDatabase" localSheetId="2" hidden="1">集計!$B$2:$U$63</definedName>
    <definedName name="_xlnm._FilterDatabase" localSheetId="0" hidden="1">'全国植樹祭、R7年用ポスター　別紙様式1'!$B$2:$K$7</definedName>
    <definedName name="_xlnm._FilterDatabase" localSheetId="1" hidden="1">別紙様式2!$B$2:$M$7</definedName>
    <definedName name="_I100000" localSheetId="1">別紙様式2!$L$49678</definedName>
    <definedName name="_I100000">'全国植樹祭、R7年用ポスター　別紙様式1'!$I$49664</definedName>
    <definedName name="_I70001" localSheetId="1">別紙様式2!$L$49679</definedName>
    <definedName name="_I70001">'全国植樹祭、R7年用ポスター　別紙様式1'!$I$49665</definedName>
    <definedName name="_I80001" localSheetId="1">別紙様式2!$L$49679</definedName>
    <definedName name="_I80001">'全国植樹祭、R7年用ポスター　別紙様式1'!$I$49665</definedName>
    <definedName name="_I90001" localSheetId="1">別紙様式2!$L$49679</definedName>
    <definedName name="_I90001">'全国植樹祭、R7年用ポスター　別紙様式1'!$I$49665</definedName>
    <definedName name="C6599111" localSheetId="1">別紙様式2!#REF!</definedName>
    <definedName name="C6599111">'全国植樹祭、R7年用ポスター　別紙様式1'!#REF!</definedName>
    <definedName name="_xlnm.Print_Area" localSheetId="2">集計!$B$2:$U$62</definedName>
    <definedName name="_xlnm.Print_Area" localSheetId="0">'全国植樹祭、R7年用ポスター　別紙様式1'!$B$1:$K$16</definedName>
    <definedName name="_xlnm.Print_Area" localSheetId="1">別紙様式2!$B$1:$M$23</definedName>
    <definedName name="_xlnm.Print_Titles" localSheetId="0">'全国植樹祭、R7年用ポスター　別紙様式1'!$2:$2</definedName>
    <definedName name="_xlnm.Print_Titles" localSheetId="1">別紙様式2!$2:$2</definedName>
  </definedNames>
  <calcPr calcId="191029"/>
</workbook>
</file>

<file path=xl/calcChain.xml><?xml version="1.0" encoding="utf-8"?>
<calcChain xmlns="http://schemas.openxmlformats.org/spreadsheetml/2006/main">
  <c r="N4" i="7" l="1"/>
  <c r="O9" i="7" l="1"/>
  <c r="O11" i="7"/>
  <c r="O12" i="7"/>
  <c r="U26" i="7" l="1"/>
  <c r="C62" i="7" l="1"/>
  <c r="N32" i="7" l="1"/>
  <c r="N29" i="7"/>
  <c r="N26" i="7"/>
  <c r="T34" i="7"/>
  <c r="S34" i="7"/>
  <c r="R34" i="7"/>
  <c r="U32" i="7"/>
  <c r="U29" i="7"/>
  <c r="N19" i="7"/>
  <c r="O25" i="7" s="1"/>
  <c r="N20" i="7"/>
  <c r="O28" i="7" s="1"/>
  <c r="N21" i="7"/>
  <c r="O31" i="7" s="1"/>
  <c r="N35" i="7" l="1"/>
  <c r="U35" i="7"/>
  <c r="O34" i="7"/>
  <c r="O13" i="7" l="1"/>
  <c r="O15" i="7"/>
  <c r="O14" i="7"/>
  <c r="O10" i="7"/>
  <c r="O8" i="7"/>
  <c r="O7" i="7"/>
  <c r="O6" i="7"/>
  <c r="O5" i="7"/>
  <c r="O4" i="7"/>
  <c r="D3" i="7" l="1"/>
  <c r="E4" i="7" l="1"/>
  <c r="E10" i="7"/>
  <c r="E16" i="7"/>
  <c r="E22" i="7"/>
  <c r="E28" i="7"/>
  <c r="E34" i="7"/>
  <c r="E40" i="7"/>
  <c r="E46" i="7"/>
  <c r="E52" i="7"/>
  <c r="E58" i="7"/>
  <c r="E36" i="7"/>
  <c r="E42" i="7"/>
  <c r="E54" i="7"/>
  <c r="E21" i="7"/>
  <c r="E45" i="7"/>
  <c r="E57" i="7"/>
  <c r="E5" i="7"/>
  <c r="E11" i="7"/>
  <c r="E17" i="7"/>
  <c r="E23" i="7"/>
  <c r="E29" i="7"/>
  <c r="E35" i="7"/>
  <c r="E41" i="7"/>
  <c r="E47" i="7"/>
  <c r="E53" i="7"/>
  <c r="E59" i="7"/>
  <c r="E3" i="7"/>
  <c r="E48" i="7"/>
  <c r="E60" i="7"/>
  <c r="E15" i="7"/>
  <c r="E27" i="7"/>
  <c r="E51" i="7"/>
  <c r="E6" i="7"/>
  <c r="E12" i="7"/>
  <c r="E18" i="7"/>
  <c r="E24" i="7"/>
  <c r="E30" i="7"/>
  <c r="E7" i="7"/>
  <c r="E13" i="7"/>
  <c r="E19" i="7"/>
  <c r="E25" i="7"/>
  <c r="E31" i="7"/>
  <c r="E37" i="7"/>
  <c r="E43" i="7"/>
  <c r="E49" i="7"/>
  <c r="E55" i="7"/>
  <c r="E61" i="7"/>
  <c r="E9" i="7"/>
  <c r="E39" i="7"/>
  <c r="E8" i="7"/>
  <c r="E14" i="7"/>
  <c r="E20" i="7"/>
  <c r="E26" i="7"/>
  <c r="E32" i="7"/>
  <c r="E38" i="7"/>
  <c r="E44" i="7"/>
  <c r="E50" i="7"/>
  <c r="E56" i="7"/>
  <c r="E3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F53" i="7" s="1"/>
  <c r="D54" i="7"/>
  <c r="D55" i="7"/>
  <c r="D56" i="7"/>
  <c r="D57" i="7"/>
  <c r="D58" i="7"/>
  <c r="D59" i="7"/>
  <c r="D60" i="7"/>
  <c r="D61" i="7"/>
  <c r="F34" i="7" l="1"/>
  <c r="F3" i="7"/>
  <c r="F59" i="7"/>
  <c r="F44" i="7"/>
  <c r="F8" i="7"/>
  <c r="F26" i="7"/>
  <c r="F32" i="7"/>
  <c r="F56" i="7"/>
  <c r="F50" i="7"/>
  <c r="F47" i="7"/>
  <c r="F38" i="7"/>
  <c r="F14" i="7"/>
  <c r="F20" i="7"/>
  <c r="F41" i="7"/>
  <c r="F35" i="7"/>
  <c r="F29" i="7"/>
  <c r="F23" i="7"/>
  <c r="F17" i="7"/>
  <c r="F11" i="7"/>
  <c r="F5" i="7"/>
  <c r="F54" i="7"/>
  <c r="F48" i="7"/>
  <c r="F28" i="7"/>
  <c r="F22" i="7"/>
  <c r="F16" i="7"/>
  <c r="F10" i="7"/>
  <c r="F42" i="7"/>
  <c r="F36" i="7"/>
  <c r="F30" i="7"/>
  <c r="F24" i="7"/>
  <c r="F18" i="7"/>
  <c r="F12" i="7"/>
  <c r="F6" i="7"/>
  <c r="F4" i="7"/>
  <c r="F60" i="7"/>
  <c r="F58" i="7"/>
  <c r="F52" i="7"/>
  <c r="F46" i="7"/>
  <c r="F40" i="7"/>
  <c r="F61" i="7"/>
  <c r="F55" i="7"/>
  <c r="F49" i="7"/>
  <c r="F43" i="7"/>
  <c r="F37" i="7"/>
  <c r="F31" i="7"/>
  <c r="F25" i="7"/>
  <c r="F19" i="7"/>
  <c r="F13" i="7"/>
  <c r="F7" i="7"/>
  <c r="F57" i="7"/>
  <c r="F51" i="7"/>
  <c r="F45" i="7"/>
  <c r="F39" i="7"/>
  <c r="F33" i="7"/>
  <c r="F27" i="7"/>
  <c r="F21" i="7"/>
  <c r="F15" i="7"/>
  <c r="F9" i="7"/>
  <c r="O16" i="7"/>
  <c r="D62" i="7"/>
  <c r="E62" i="7"/>
  <c r="N15" i="7"/>
  <c r="P15" i="7" s="1"/>
  <c r="N14" i="7"/>
  <c r="P14" i="7" s="1"/>
  <c r="N13" i="7"/>
  <c r="P13" i="7" l="1"/>
  <c r="O32" i="7"/>
  <c r="F62" i="7"/>
  <c r="N5" i="7"/>
  <c r="P5" i="7" s="1"/>
  <c r="N6" i="7"/>
  <c r="P6" i="7" s="1"/>
  <c r="N7" i="7"/>
  <c r="P7" i="7" s="1"/>
  <c r="N8" i="7"/>
  <c r="P8" i="7" s="1"/>
  <c r="N9" i="7"/>
  <c r="P9" i="7" s="1"/>
  <c r="N10" i="7"/>
  <c r="N11" i="7"/>
  <c r="P11" i="7" s="1"/>
  <c r="N12" i="7"/>
  <c r="P12" i="7" s="1"/>
  <c r="R15" i="7" l="1"/>
  <c r="S13" i="7" s="1"/>
  <c r="T13" i="7" s="1"/>
  <c r="P10" i="7"/>
  <c r="O29" i="7"/>
  <c r="P4" i="7"/>
  <c r="O26" i="7"/>
  <c r="N16" i="7"/>
  <c r="R9" i="7" l="1"/>
  <c r="S4" i="7" s="1"/>
  <c r="T4" i="7" s="1"/>
  <c r="P31" i="7"/>
  <c r="U33" i="7" s="1"/>
  <c r="S15" i="7"/>
  <c r="S14" i="7"/>
  <c r="T14" i="7" s="1"/>
  <c r="R12" i="7"/>
  <c r="P16" i="7"/>
  <c r="O35" i="7"/>
  <c r="O33" i="7" s="1"/>
  <c r="P28" i="7" l="1"/>
  <c r="U30" i="7" s="1"/>
  <c r="S11" i="7"/>
  <c r="T11" i="7" s="1"/>
  <c r="S12" i="7"/>
  <c r="T12" i="7" s="1"/>
  <c r="S10" i="7"/>
  <c r="T10" i="7" s="1"/>
  <c r="P25" i="7"/>
  <c r="S8" i="7"/>
  <c r="T8" i="7" s="1"/>
  <c r="S5" i="7"/>
  <c r="T5" i="7" s="1"/>
  <c r="S9" i="7"/>
  <c r="T9" i="7" s="1"/>
  <c r="S6" i="7"/>
  <c r="T6" i="7" s="1"/>
  <c r="S7" i="7"/>
  <c r="T7" i="7" s="1"/>
  <c r="O30" i="7"/>
  <c r="O27" i="7"/>
  <c r="O36" i="7" l="1"/>
  <c r="P34" i="7"/>
  <c r="U36" i="7" s="1"/>
  <c r="U27" i="7"/>
</calcChain>
</file>

<file path=xl/sharedStrings.xml><?xml version="1.0" encoding="utf-8"?>
<sst xmlns="http://schemas.openxmlformats.org/spreadsheetml/2006/main" count="186" uniqueCount="139">
  <si>
    <t>学校名</t>
    <rPh sb="0" eb="3">
      <t>ガッコウメイ</t>
    </rPh>
    <phoneticPr fontId="2"/>
  </si>
  <si>
    <t>区　分</t>
    <rPh sb="0" eb="3">
      <t>クブン</t>
    </rPh>
    <phoneticPr fontId="2"/>
  </si>
  <si>
    <t>学年</t>
    <rPh sb="0" eb="2">
      <t>ガクネン</t>
    </rPh>
    <phoneticPr fontId="2"/>
  </si>
  <si>
    <t>氏　　　名</t>
    <rPh sb="0" eb="5">
      <t>しめい</t>
    </rPh>
    <phoneticPr fontId="2" type="Hiragana" alignment="distributed"/>
  </si>
  <si>
    <t>画題</t>
    <rPh sb="0" eb="2">
      <t>ガダイ</t>
    </rPh>
    <phoneticPr fontId="2"/>
  </si>
  <si>
    <t>備考</t>
    <rPh sb="0" eb="2">
      <t>ビコウ</t>
    </rPh>
    <phoneticPr fontId="2"/>
  </si>
  <si>
    <t>ふりがな</t>
    <phoneticPr fontId="2" type="Hiragana" alignment="distributed"/>
  </si>
  <si>
    <t>小2</t>
    <rPh sb="0" eb="1">
      <t>ショウ</t>
    </rPh>
    <phoneticPr fontId="2"/>
  </si>
  <si>
    <t>小3</t>
    <rPh sb="0" eb="1">
      <t>ショウ</t>
    </rPh>
    <phoneticPr fontId="2"/>
  </si>
  <si>
    <t>小4</t>
    <rPh sb="0" eb="1">
      <t>ショウ</t>
    </rPh>
    <phoneticPr fontId="2"/>
  </si>
  <si>
    <t>小5</t>
    <rPh sb="0" eb="1">
      <t>ショウ</t>
    </rPh>
    <phoneticPr fontId="2"/>
  </si>
  <si>
    <t>小6</t>
    <rPh sb="0" eb="1">
      <t>ショウ</t>
    </rPh>
    <phoneticPr fontId="2"/>
  </si>
  <si>
    <t>中1</t>
    <rPh sb="0" eb="1">
      <t>チュウ</t>
    </rPh>
    <phoneticPr fontId="2"/>
  </si>
  <si>
    <t>中2</t>
    <rPh sb="0" eb="1">
      <t>チュウ</t>
    </rPh>
    <phoneticPr fontId="2"/>
  </si>
  <si>
    <t>中3</t>
    <rPh sb="0" eb="1">
      <t>チュウ</t>
    </rPh>
    <phoneticPr fontId="2"/>
  </si>
  <si>
    <t>高1</t>
    <rPh sb="0" eb="1">
      <t>コウ</t>
    </rPh>
    <phoneticPr fontId="2"/>
  </si>
  <si>
    <t>高2</t>
    <rPh sb="0" eb="1">
      <t>コウ</t>
    </rPh>
    <phoneticPr fontId="2"/>
  </si>
  <si>
    <t>高3</t>
    <rPh sb="0" eb="1">
      <t>コウ</t>
    </rPh>
    <phoneticPr fontId="2"/>
  </si>
  <si>
    <t>計</t>
    <rPh sb="0" eb="1">
      <t>ケイ</t>
    </rPh>
    <phoneticPr fontId="2"/>
  </si>
  <si>
    <t>小学生</t>
    <rPh sb="0" eb="3">
      <t>ショウガクセイ</t>
    </rPh>
    <phoneticPr fontId="2"/>
  </si>
  <si>
    <t>中学生</t>
    <rPh sb="0" eb="3">
      <t>チュウガクセイ</t>
    </rPh>
    <phoneticPr fontId="2"/>
  </si>
  <si>
    <t>高校生</t>
    <rPh sb="0" eb="3">
      <t>コウコウセイ</t>
    </rPh>
    <phoneticPr fontId="2"/>
  </si>
  <si>
    <t>学校名</t>
    <rPh sb="0" eb="2">
      <t>ガッコウ</t>
    </rPh>
    <rPh sb="2" eb="3">
      <t>メイ</t>
    </rPh>
    <phoneticPr fontId="2"/>
  </si>
  <si>
    <t>小１</t>
    <rPh sb="0" eb="1">
      <t>ショウ</t>
    </rPh>
    <phoneticPr fontId="2"/>
  </si>
  <si>
    <t>審査対象外</t>
    <rPh sb="0" eb="2">
      <t>シンサ</t>
    </rPh>
    <rPh sb="2" eb="4">
      <t>タイショウ</t>
    </rPh>
    <rPh sb="4" eb="5">
      <t>ガイ</t>
    </rPh>
    <phoneticPr fontId="2"/>
  </si>
  <si>
    <t>応募数</t>
    <rPh sb="0" eb="2">
      <t>オウボ</t>
    </rPh>
    <rPh sb="2" eb="3">
      <t>スウ</t>
    </rPh>
    <phoneticPr fontId="2"/>
  </si>
  <si>
    <t>審査数</t>
    <rPh sb="0" eb="2">
      <t>シンサ</t>
    </rPh>
    <rPh sb="2" eb="3">
      <t>スウ</t>
    </rPh>
    <phoneticPr fontId="2"/>
  </si>
  <si>
    <t>応募数</t>
    <rPh sb="0" eb="2">
      <t>オウボ</t>
    </rPh>
    <rPh sb="2" eb="3">
      <t>スウ</t>
    </rPh>
    <phoneticPr fontId="2"/>
  </si>
  <si>
    <t>参加者数</t>
    <rPh sb="0" eb="3">
      <t>サンカシャ</t>
    </rPh>
    <rPh sb="3" eb="4">
      <t>スウ</t>
    </rPh>
    <phoneticPr fontId="2"/>
  </si>
  <si>
    <t>↓令和２年度より記入すること　※応募用紙５番</t>
    <rPh sb="1" eb="3">
      <t>レイワ</t>
    </rPh>
    <rPh sb="4" eb="6">
      <t>ネンド</t>
    </rPh>
    <rPh sb="8" eb="10">
      <t>キニュウ</t>
    </rPh>
    <rPh sb="16" eb="18">
      <t>オウボ</t>
    </rPh>
    <rPh sb="18" eb="20">
      <t>ヨウシ</t>
    </rPh>
    <rPh sb="21" eb="22">
      <t>バン</t>
    </rPh>
    <phoneticPr fontId="2"/>
  </si>
  <si>
    <t>②</t>
    <phoneticPr fontId="2"/>
  </si>
  <si>
    <t>※このときに以下の点を確認する（実施要領参考）</t>
    <rPh sb="6" eb="8">
      <t>イカ</t>
    </rPh>
    <rPh sb="9" eb="10">
      <t>テン</t>
    </rPh>
    <rPh sb="11" eb="13">
      <t>カクニン</t>
    </rPh>
    <rPh sb="16" eb="18">
      <t>ジッシ</t>
    </rPh>
    <rPh sb="18" eb="20">
      <t>ヨウリョウ</t>
    </rPh>
    <rPh sb="20" eb="22">
      <t>サンコウ</t>
    </rPh>
    <phoneticPr fontId="2"/>
  </si>
  <si>
    <t>・1人あたりの応募数を超過していないか（1人1点まで）</t>
    <rPh sb="1" eb="3">
      <t>ヒトリ</t>
    </rPh>
    <rPh sb="7" eb="9">
      <t>オウボ</t>
    </rPh>
    <rPh sb="9" eb="10">
      <t>スウ</t>
    </rPh>
    <rPh sb="11" eb="13">
      <t>チョウカ</t>
    </rPh>
    <rPh sb="21" eb="22">
      <t>ニン</t>
    </rPh>
    <rPh sb="23" eb="24">
      <t>テン</t>
    </rPh>
    <phoneticPr fontId="2"/>
  </si>
  <si>
    <t>番号</t>
    <rPh sb="0" eb="2">
      <t>ばんごう</t>
    </rPh>
    <phoneticPr fontId="2" type="Hiragana" alignment="distributed"/>
  </si>
  <si>
    <t>作品に番号をつける</t>
    <phoneticPr fontId="2"/>
  </si>
  <si>
    <t>・応募票にも同じ番号を記入</t>
    <rPh sb="1" eb="3">
      <t>オウボ</t>
    </rPh>
    <rPh sb="3" eb="4">
      <t>ヒョウ</t>
    </rPh>
    <rPh sb="6" eb="7">
      <t>オナ</t>
    </rPh>
    <rPh sb="8" eb="10">
      <t>バンゴウ</t>
    </rPh>
    <rPh sb="11" eb="13">
      <t>キニュウ</t>
    </rPh>
    <phoneticPr fontId="2"/>
  </si>
  <si>
    <t>・学校ごとの応募数を超過していないか（1校3点まで）</t>
    <rPh sb="1" eb="3">
      <t>ガッコウ</t>
    </rPh>
    <rPh sb="6" eb="8">
      <t>オウボ</t>
    </rPh>
    <rPh sb="8" eb="9">
      <t>スウ</t>
    </rPh>
    <rPh sb="10" eb="12">
      <t>チョウカ</t>
    </rPh>
    <rPh sb="20" eb="21">
      <t>コウ</t>
    </rPh>
    <rPh sb="22" eb="23">
      <t>テン</t>
    </rPh>
    <phoneticPr fontId="2"/>
  </si>
  <si>
    <t>③</t>
    <phoneticPr fontId="2"/>
  </si>
  <si>
    <t>※厚塗りやクレヨン画は他の作品を傷める可能性があるので新聞紙等で保護すること</t>
    <rPh sb="1" eb="3">
      <t>アツヌ</t>
    </rPh>
    <rPh sb="9" eb="10">
      <t>ガ</t>
    </rPh>
    <rPh sb="11" eb="12">
      <t>ホカ</t>
    </rPh>
    <rPh sb="13" eb="15">
      <t>サクヒン</t>
    </rPh>
    <rPh sb="16" eb="17">
      <t>イタ</t>
    </rPh>
    <rPh sb="19" eb="22">
      <t>カノウセイ</t>
    </rPh>
    <rPh sb="27" eb="30">
      <t>シンブンシ</t>
    </rPh>
    <rPh sb="30" eb="31">
      <t>トウ</t>
    </rPh>
    <rPh sb="32" eb="34">
      <t>ホゴ</t>
    </rPh>
    <phoneticPr fontId="2"/>
  </si>
  <si>
    <t>④</t>
    <phoneticPr fontId="2"/>
  </si>
  <si>
    <t>・応募票に記載された氏名、学年、画題はポスター裏に記載されたものと一致しているか</t>
    <rPh sb="1" eb="3">
      <t>オウボ</t>
    </rPh>
    <rPh sb="3" eb="4">
      <t>ヒョウ</t>
    </rPh>
    <rPh sb="5" eb="7">
      <t>キサイ</t>
    </rPh>
    <rPh sb="10" eb="12">
      <t>シメイ</t>
    </rPh>
    <rPh sb="13" eb="15">
      <t>ガクネン</t>
    </rPh>
    <rPh sb="16" eb="18">
      <t>ガダイ</t>
    </rPh>
    <rPh sb="23" eb="24">
      <t>ウラ</t>
    </rPh>
    <rPh sb="25" eb="27">
      <t>キサイ</t>
    </rPh>
    <rPh sb="33" eb="35">
      <t>イッチ</t>
    </rPh>
    <phoneticPr fontId="2"/>
  </si>
  <si>
    <t>・横向き、文字入り、貼り絵や油絵ではないか</t>
    <rPh sb="1" eb="3">
      <t>ヨコム</t>
    </rPh>
    <rPh sb="5" eb="7">
      <t>モジ</t>
    </rPh>
    <rPh sb="7" eb="8">
      <t>イ</t>
    </rPh>
    <rPh sb="10" eb="11">
      <t>ハ</t>
    </rPh>
    <rPh sb="12" eb="13">
      <t>エ</t>
    </rPh>
    <rPh sb="14" eb="16">
      <t>アブラエ</t>
    </rPh>
    <phoneticPr fontId="2"/>
  </si>
  <si>
    <t>→上記は集計はするが、審査対象外とする</t>
    <rPh sb="1" eb="3">
      <t>ジョウキ</t>
    </rPh>
    <rPh sb="4" eb="6">
      <t>シュウケイ</t>
    </rPh>
    <rPh sb="11" eb="13">
      <t>シンサ</t>
    </rPh>
    <rPh sb="13" eb="15">
      <t>タイショウ</t>
    </rPh>
    <rPh sb="15" eb="16">
      <t>ガイ</t>
    </rPh>
    <phoneticPr fontId="2"/>
  </si>
  <si>
    <t>⑤</t>
    <phoneticPr fontId="2"/>
  </si>
  <si>
    <t>２）【テキストとして貼り付け】列を選択する</t>
    <rPh sb="10" eb="11">
      <t>ハ</t>
    </rPh>
    <rPh sb="12" eb="13">
      <t>ツ</t>
    </rPh>
    <rPh sb="15" eb="16">
      <t>レツ</t>
    </rPh>
    <rPh sb="17" eb="19">
      <t>センタク</t>
    </rPh>
    <phoneticPr fontId="2"/>
  </si>
  <si>
    <t>３)【データ】タブ→【データツール】グループ→【重複の削除】</t>
    <phoneticPr fontId="2"/>
  </si>
  <si>
    <t>１）【R2年用一覧】シートの【集計用】列をコピーし、【テキストとして貼り付け】列に値として貼り付ける</t>
    <rPh sb="5" eb="6">
      <t>ネン</t>
    </rPh>
    <rPh sb="6" eb="7">
      <t>ヨウ</t>
    </rPh>
    <rPh sb="7" eb="9">
      <t>イチラン</t>
    </rPh>
    <rPh sb="15" eb="18">
      <t>シュウケイヨウ</t>
    </rPh>
    <rPh sb="19" eb="20">
      <t>レツ</t>
    </rPh>
    <rPh sb="34" eb="35">
      <t>ハ</t>
    </rPh>
    <rPh sb="36" eb="37">
      <t>ツ</t>
    </rPh>
    <rPh sb="39" eb="40">
      <t>レツ</t>
    </rPh>
    <rPh sb="41" eb="42">
      <t>アタイ</t>
    </rPh>
    <rPh sb="45" eb="46">
      <t>ハ</t>
    </rPh>
    <rPh sb="47" eb="48">
      <t>ツ</t>
    </rPh>
    <phoneticPr fontId="2"/>
  </si>
  <si>
    <t>①</t>
    <phoneticPr fontId="2"/>
  </si>
  <si>
    <t>各教育委員会、学校から作品が送付されてくる</t>
  </si>
  <si>
    <t>★応募数は多い方がいいので受付はします</t>
    <rPh sb="1" eb="3">
      <t>オウボ</t>
    </rPh>
    <rPh sb="3" eb="4">
      <t>スウ</t>
    </rPh>
    <rPh sb="5" eb="6">
      <t>オオ</t>
    </rPh>
    <rPh sb="7" eb="8">
      <t>ホウ</t>
    </rPh>
    <rPh sb="13" eb="15">
      <t>ウケツケ</t>
    </rPh>
    <phoneticPr fontId="2"/>
  </si>
  <si>
    <t>★応募票はA4用紙に貼り付けてまとめておく</t>
    <rPh sb="1" eb="3">
      <t>オウボ</t>
    </rPh>
    <rPh sb="3" eb="4">
      <t>ヒョウ</t>
    </rPh>
    <rPh sb="7" eb="9">
      <t>ヨウシ</t>
    </rPh>
    <rPh sb="10" eb="11">
      <t>ハ</t>
    </rPh>
    <rPh sb="12" eb="13">
      <t>ツ</t>
    </rPh>
    <phoneticPr fontId="2"/>
  </si>
  <si>
    <t>２）受付番号順にしておく</t>
    <rPh sb="2" eb="4">
      <t>ウケツケ</t>
    </rPh>
    <rPh sb="4" eb="6">
      <t>バンゴウ</t>
    </rPh>
    <rPh sb="6" eb="7">
      <t>ジュン</t>
    </rPh>
    <phoneticPr fontId="2"/>
  </si>
  <si>
    <t>３）学年ごとに封筒(ロッカーの上に大きな封筒があります)に入れる</t>
    <rPh sb="2" eb="4">
      <t>ガクネン</t>
    </rPh>
    <rPh sb="7" eb="9">
      <t>フウトウ</t>
    </rPh>
    <rPh sb="15" eb="16">
      <t>ウエ</t>
    </rPh>
    <rPh sb="17" eb="18">
      <t>オオ</t>
    </rPh>
    <rPh sb="20" eb="22">
      <t>フウトウ</t>
    </rPh>
    <rPh sb="29" eb="30">
      <t>イ</t>
    </rPh>
    <phoneticPr fontId="2"/>
  </si>
  <si>
    <t>★審査対象外の作品は審査会場に持ち込まないため、この時に省いておく</t>
    <rPh sb="1" eb="3">
      <t>シンサ</t>
    </rPh>
    <rPh sb="3" eb="5">
      <t>タイショウ</t>
    </rPh>
    <rPh sb="5" eb="6">
      <t>ガイ</t>
    </rPh>
    <rPh sb="7" eb="9">
      <t>サクヒン</t>
    </rPh>
    <rPh sb="10" eb="12">
      <t>シンサ</t>
    </rPh>
    <rPh sb="12" eb="14">
      <t>カイジョウ</t>
    </rPh>
    <rPh sb="15" eb="16">
      <t>モ</t>
    </rPh>
    <rPh sb="17" eb="18">
      <t>コ</t>
    </rPh>
    <rPh sb="26" eb="27">
      <t>トキ</t>
    </rPh>
    <rPh sb="28" eb="29">
      <t>ハブ</t>
    </rPh>
    <phoneticPr fontId="2"/>
  </si>
  <si>
    <t>●</t>
    <phoneticPr fontId="2"/>
  </si>
  <si>
    <t>●取りまとめ</t>
    <rPh sb="1" eb="2">
      <t>ト</t>
    </rPh>
    <phoneticPr fontId="2"/>
  </si>
  <si>
    <t>５）入賞作品は受賞の目印に付箋を貼るので作成しておく</t>
    <rPh sb="2" eb="4">
      <t>ニュウショウ</t>
    </rPh>
    <rPh sb="4" eb="6">
      <t>サクヒン</t>
    </rPh>
    <rPh sb="7" eb="9">
      <t>ジュショウ</t>
    </rPh>
    <rPh sb="10" eb="12">
      <t>メジルシ</t>
    </rPh>
    <rPh sb="13" eb="15">
      <t>フセン</t>
    </rPh>
    <rPh sb="16" eb="17">
      <t>ハ</t>
    </rPh>
    <rPh sb="20" eb="22">
      <t>サクセイ</t>
    </rPh>
    <phoneticPr fontId="2"/>
  </si>
  <si>
    <t>集計後、審査会までにすること</t>
    <rPh sb="0" eb="2">
      <t>シュウケイ</t>
    </rPh>
    <rPh sb="2" eb="3">
      <t>ゴ</t>
    </rPh>
    <rPh sb="4" eb="7">
      <t>シンサカイ</t>
    </rPh>
    <phoneticPr fontId="2"/>
  </si>
  <si>
    <t>１）ポスターを学年別にわける</t>
    <rPh sb="7" eb="9">
      <t>ガクネン</t>
    </rPh>
    <rPh sb="9" eb="10">
      <t>ベツ</t>
    </rPh>
    <phoneticPr fontId="2"/>
  </si>
  <si>
    <t>・応募作品の裏に色付きで番号を記載</t>
    <rPh sb="1" eb="3">
      <t>オウボ</t>
    </rPh>
    <rPh sb="3" eb="5">
      <t>サクヒン</t>
    </rPh>
    <rPh sb="6" eb="7">
      <t>ウラ</t>
    </rPh>
    <rPh sb="8" eb="10">
      <t>イロツ</t>
    </rPh>
    <rPh sb="12" eb="14">
      <t>バンゴウ</t>
    </rPh>
    <rPh sb="15" eb="17">
      <t>キサイ</t>
    </rPh>
    <phoneticPr fontId="2"/>
  </si>
  <si>
    <t>・実施要領に合わないものは集計はするが、審査対象外とする旨を備考欄に記載しておく（横向き作品は「規格外」列にも記入)</t>
    <rPh sb="1" eb="3">
      <t>ジッシ</t>
    </rPh>
    <rPh sb="3" eb="5">
      <t>ヨウリョウ</t>
    </rPh>
    <rPh sb="6" eb="7">
      <t>ア</t>
    </rPh>
    <rPh sb="13" eb="15">
      <t>シュウケイ</t>
    </rPh>
    <rPh sb="20" eb="22">
      <t>シンサ</t>
    </rPh>
    <rPh sb="22" eb="24">
      <t>タイショウ</t>
    </rPh>
    <rPh sb="24" eb="25">
      <t>ガイ</t>
    </rPh>
    <rPh sb="28" eb="29">
      <t>ムネ</t>
    </rPh>
    <rPh sb="30" eb="32">
      <t>ビコウ</t>
    </rPh>
    <rPh sb="32" eb="33">
      <t>ラン</t>
    </rPh>
    <rPh sb="34" eb="36">
      <t>キサイ</t>
    </rPh>
    <rPh sb="41" eb="43">
      <t>ヨコム</t>
    </rPh>
    <rPh sb="44" eb="46">
      <t>サクヒン</t>
    </rPh>
    <rPh sb="48" eb="51">
      <t>キカクガイ</t>
    </rPh>
    <rPh sb="52" eb="53">
      <t>レツ</t>
    </rPh>
    <rPh sb="55" eb="57">
      <t>キニュウ</t>
    </rPh>
    <phoneticPr fontId="2"/>
  </si>
  <si>
    <t>★集計のため、「審査対象外」とだけ入力する</t>
    <rPh sb="1" eb="3">
      <t>シュウケイ</t>
    </rPh>
    <rPh sb="8" eb="10">
      <t>シンサ</t>
    </rPh>
    <rPh sb="10" eb="12">
      <t>タイショウ</t>
    </rPh>
    <rPh sb="12" eb="13">
      <t>ガイ</t>
    </rPh>
    <rPh sb="17" eb="19">
      <t>ニュウリョク</t>
    </rPh>
    <phoneticPr fontId="2"/>
  </si>
  <si>
    <t>★他の課でもコンクールが行われているので、誤って作品が届けられていないか確認しておく(愛鳥週間→自然保護課、土砂災害→砂防課)</t>
    <rPh sb="1" eb="2">
      <t>ホカ</t>
    </rPh>
    <rPh sb="3" eb="4">
      <t>カ</t>
    </rPh>
    <rPh sb="12" eb="13">
      <t>オコナ</t>
    </rPh>
    <rPh sb="21" eb="22">
      <t>アヤマ</t>
    </rPh>
    <rPh sb="24" eb="26">
      <t>サクヒン</t>
    </rPh>
    <rPh sb="27" eb="28">
      <t>トド</t>
    </rPh>
    <rPh sb="36" eb="38">
      <t>カクニン</t>
    </rPh>
    <rPh sb="43" eb="45">
      <t>アイチョウ</t>
    </rPh>
    <rPh sb="45" eb="47">
      <t>シュウカン</t>
    </rPh>
    <rPh sb="48" eb="50">
      <t>シゼン</t>
    </rPh>
    <rPh sb="50" eb="53">
      <t>ホゴカ</t>
    </rPh>
    <rPh sb="54" eb="56">
      <t>ドシャ</t>
    </rPh>
    <rPh sb="56" eb="58">
      <t>サイガイ</t>
    </rPh>
    <rPh sb="59" eb="61">
      <t>サボウ</t>
    </rPh>
    <rPh sb="61" eb="62">
      <t>カ</t>
    </rPh>
    <phoneticPr fontId="2"/>
  </si>
  <si>
    <t>→学校に連絡は不要</t>
    <rPh sb="1" eb="3">
      <t>ガッコウ</t>
    </rPh>
    <rPh sb="4" eb="6">
      <t>レンラク</t>
    </rPh>
    <rPh sb="7" eb="9">
      <t>フヨウ</t>
    </rPh>
    <phoneticPr fontId="2"/>
  </si>
  <si>
    <t>→学校に連絡し、点数を絞ってもらう</t>
    <rPh sb="1" eb="3">
      <t>ガッコウ</t>
    </rPh>
    <rPh sb="4" eb="6">
      <t>レンラク</t>
    </rPh>
    <rPh sb="8" eb="10">
      <t>テンスウ</t>
    </rPh>
    <rPh sb="11" eb="12">
      <t>シボ</t>
    </rPh>
    <phoneticPr fontId="2"/>
  </si>
  <si>
    <t>→学校に確認する</t>
    <rPh sb="1" eb="3">
      <t>ガッコウ</t>
    </rPh>
    <rPh sb="4" eb="6">
      <t>カクニン</t>
    </rPh>
    <phoneticPr fontId="2"/>
  </si>
  <si>
    <t>ポスターは傷めないよう注意しながら番号順に保管しておく</t>
    <rPh sb="5" eb="6">
      <t>イタ</t>
    </rPh>
    <rPh sb="11" eb="13">
      <t>チュウイ</t>
    </rPh>
    <rPh sb="17" eb="19">
      <t>バンゴウ</t>
    </rPh>
    <rPh sb="19" eb="20">
      <t>ジュン</t>
    </rPh>
    <rPh sb="21" eb="23">
      <t>ホカン</t>
    </rPh>
    <phoneticPr fontId="2"/>
  </si>
  <si>
    <t>学校、学年ごとに作品数を集計</t>
    <rPh sb="0" eb="2">
      <t>ガッコウ</t>
    </rPh>
    <rPh sb="3" eb="5">
      <t>ガクネン</t>
    </rPh>
    <rPh sb="8" eb="11">
      <t>サクヒンスウ</t>
    </rPh>
    <rPh sb="12" eb="14">
      <t>シュウケイ</t>
    </rPh>
    <phoneticPr fontId="2"/>
  </si>
  <si>
    <t>「R2年用一覧」「集計」に必要事項を入力する</t>
    <rPh sb="9" eb="11">
      <t>シュウケイ</t>
    </rPh>
    <phoneticPr fontId="2"/>
  </si>
  <si>
    <t>・R2より「集計」シートに学校ごとの参加者数を記入する欄を作っています。(R元に西村技師よりアドバイス)必要がなければ入力しなくて構いません。</t>
    <rPh sb="6" eb="8">
      <t>シュウケイ</t>
    </rPh>
    <rPh sb="13" eb="15">
      <t>ガッコウ</t>
    </rPh>
    <rPh sb="18" eb="21">
      <t>サンカシャ</t>
    </rPh>
    <rPh sb="21" eb="22">
      <t>スウ</t>
    </rPh>
    <rPh sb="23" eb="25">
      <t>キニュウ</t>
    </rPh>
    <rPh sb="27" eb="28">
      <t>ラン</t>
    </rPh>
    <rPh sb="29" eb="30">
      <t>ツク</t>
    </rPh>
    <rPh sb="38" eb="39">
      <t>ガン</t>
    </rPh>
    <rPh sb="40" eb="42">
      <t>ニシムラ</t>
    </rPh>
    <rPh sb="42" eb="44">
      <t>ギシ</t>
    </rPh>
    <rPh sb="52" eb="54">
      <t>ヒツヨウ</t>
    </rPh>
    <rPh sb="59" eb="61">
      <t>ニュウリョク</t>
    </rPh>
    <rPh sb="65" eb="66">
      <t>カマ</t>
    </rPh>
    <phoneticPr fontId="2"/>
  </si>
  <si>
    <t>４）残った学校名を【集計】シートにコピー、貼り付け→自動的に集計されるよう式を入れています</t>
    <rPh sb="2" eb="3">
      <t>ノコ</t>
    </rPh>
    <rPh sb="5" eb="8">
      <t>ガッコウメイ</t>
    </rPh>
    <rPh sb="10" eb="12">
      <t>シュウケイ</t>
    </rPh>
    <rPh sb="21" eb="22">
      <t>ハ</t>
    </rPh>
    <rPh sb="23" eb="24">
      <t>ツ</t>
    </rPh>
    <rPh sb="26" eb="29">
      <t>ジドウテキ</t>
    </rPh>
    <rPh sb="30" eb="32">
      <t>シュウケイ</t>
    </rPh>
    <rPh sb="37" eb="38">
      <t>シキ</t>
    </rPh>
    <rPh sb="39" eb="40">
      <t>イ</t>
    </rPh>
    <phoneticPr fontId="2"/>
  </si>
  <si>
    <t>ポスター、テーマが揃ったら起案をする</t>
    <rPh sb="9" eb="10">
      <t>ソロ</t>
    </rPh>
    <rPh sb="13" eb="15">
      <t>キアン</t>
    </rPh>
    <phoneticPr fontId="2"/>
  </si>
  <si>
    <t>４）封筒に学年、審査作品点数を記入し、入れた作品数が間違っていないか確認しておく</t>
    <rPh sb="2" eb="4">
      <t>フウトウ</t>
    </rPh>
    <rPh sb="5" eb="7">
      <t>ガクネン</t>
    </rPh>
    <rPh sb="8" eb="10">
      <t>シンサ</t>
    </rPh>
    <rPh sb="10" eb="12">
      <t>サクヒン</t>
    </rPh>
    <rPh sb="12" eb="14">
      <t>テンスウ</t>
    </rPh>
    <rPh sb="15" eb="17">
      <t>キニュウ</t>
    </rPh>
    <rPh sb="19" eb="20">
      <t>イ</t>
    </rPh>
    <rPh sb="22" eb="25">
      <t>サクヒンスウ</t>
    </rPh>
    <rPh sb="26" eb="28">
      <t>マチガ</t>
    </rPh>
    <rPh sb="34" eb="36">
      <t>カクニン</t>
    </rPh>
    <phoneticPr fontId="2"/>
  </si>
  <si>
    <t>小学校</t>
  </si>
  <si>
    <t>小学校</t>
    <rPh sb="0" eb="3">
      <t>ショウガッコウ</t>
    </rPh>
    <phoneticPr fontId="2"/>
  </si>
  <si>
    <t>中学校</t>
  </si>
  <si>
    <t>中学校</t>
    <rPh sb="0" eb="3">
      <t>チュウガッコウ</t>
    </rPh>
    <phoneticPr fontId="2"/>
  </si>
  <si>
    <t>高等学校</t>
    <rPh sb="0" eb="2">
      <t>コウトウ</t>
    </rPh>
    <rPh sb="2" eb="4">
      <t>ガッコウ</t>
    </rPh>
    <phoneticPr fontId="2"/>
  </si>
  <si>
    <t>応募校数</t>
    <rPh sb="0" eb="2">
      <t>オウボ</t>
    </rPh>
    <rPh sb="2" eb="4">
      <t>コウスウ</t>
    </rPh>
    <phoneticPr fontId="2"/>
  </si>
  <si>
    <t>区　分</t>
  </si>
  <si>
    <t>審　査</t>
  </si>
  <si>
    <t>対象数</t>
  </si>
  <si>
    <t>選考数</t>
  </si>
  <si>
    <t>特選</t>
  </si>
  <si>
    <t>金賞</t>
  </si>
  <si>
    <t>銀賞</t>
  </si>
  <si>
    <t>銅賞</t>
  </si>
  <si>
    <t>計</t>
  </si>
  <si>
    <t>高　等</t>
  </si>
  <si>
    <t>学　校</t>
  </si>
  <si>
    <t>合　計</t>
  </si>
  <si>
    <t>応募数</t>
    <phoneticPr fontId="2"/>
  </si>
  <si>
    <t>参加人数</t>
    <rPh sb="0" eb="2">
      <t>サンカ</t>
    </rPh>
    <rPh sb="2" eb="4">
      <t>ニンズウ</t>
    </rPh>
    <phoneticPr fontId="2"/>
  </si>
  <si>
    <t>計</t>
    <rPh sb="0" eb="1">
      <t>ケイ</t>
    </rPh>
    <phoneticPr fontId="2"/>
  </si>
  <si>
    <t>割合</t>
    <rPh sb="0" eb="2">
      <t>ワリアイ</t>
    </rPh>
    <phoneticPr fontId="2"/>
  </si>
  <si>
    <t>絞り込み数</t>
    <rPh sb="0" eb="1">
      <t>シボ</t>
    </rPh>
    <rPh sb="2" eb="3">
      <t>コ</t>
    </rPh>
    <rPh sb="4" eb="5">
      <t>スウ</t>
    </rPh>
    <phoneticPr fontId="2"/>
  </si>
  <si>
    <t>審査結果</t>
    <rPh sb="0" eb="2">
      <t>シンサ</t>
    </rPh>
    <rPh sb="2" eb="4">
      <t>ケッカ</t>
    </rPh>
    <phoneticPr fontId="2"/>
  </si>
  <si>
    <t>計59</t>
    <rPh sb="0" eb="1">
      <t>ケイ</t>
    </rPh>
    <phoneticPr fontId="2"/>
  </si>
  <si>
    <t>特選</t>
    <rPh sb="0" eb="2">
      <t>トクセン</t>
    </rPh>
    <phoneticPr fontId="2"/>
  </si>
  <si>
    <t>金</t>
    <rPh sb="0" eb="1">
      <t>キン</t>
    </rPh>
    <phoneticPr fontId="2"/>
  </si>
  <si>
    <t>銀</t>
    <rPh sb="0" eb="1">
      <t>ギン</t>
    </rPh>
    <phoneticPr fontId="2"/>
  </si>
  <si>
    <t>銅</t>
    <rPh sb="0" eb="1">
      <t>ドウ</t>
    </rPh>
    <phoneticPr fontId="2"/>
  </si>
  <si>
    <t>〒</t>
    <phoneticPr fontId="2"/>
  </si>
  <si>
    <t>住所</t>
    <rPh sb="0" eb="2">
      <t>じゅうしょ</t>
    </rPh>
    <phoneticPr fontId="2" type="Hiragana" alignment="distributed"/>
  </si>
  <si>
    <t>担当者</t>
    <rPh sb="0" eb="3">
      <t>たんとうしゃ</t>
    </rPh>
    <phoneticPr fontId="2" type="Hiragana" alignment="distributed"/>
  </si>
  <si>
    <t>生徒総数</t>
    <rPh sb="0" eb="2">
      <t>せいと</t>
    </rPh>
    <rPh sb="2" eb="4">
      <t>そうすう</t>
    </rPh>
    <phoneticPr fontId="2" type="Hiragana" alignment="distributed"/>
  </si>
  <si>
    <t>コンクール参加児童数</t>
    <rPh sb="5" eb="7">
      <t>サンカ</t>
    </rPh>
    <rPh sb="7" eb="10">
      <t>ジドウスウ</t>
    </rPh>
    <phoneticPr fontId="2"/>
  </si>
  <si>
    <t>TEL</t>
    <phoneticPr fontId="2"/>
  </si>
  <si>
    <t>FAX</t>
    <phoneticPr fontId="2"/>
  </si>
  <si>
    <t>制作の意図</t>
    <rPh sb="0" eb="2">
      <t>せいさく</t>
    </rPh>
    <rPh sb="3" eb="5">
      <t>いと</t>
    </rPh>
    <phoneticPr fontId="2" type="Hiragana" alignment="distributed"/>
  </si>
  <si>
    <t>メールドレス</t>
    <phoneticPr fontId="2"/>
  </si>
  <si>
    <t>都道府県名</t>
    <rPh sb="0" eb="4">
      <t>とどうふけん</t>
    </rPh>
    <rPh sb="4" eb="5">
      <t>めい</t>
    </rPh>
    <phoneticPr fontId="2" type="Hiragana" alignment="distributed"/>
  </si>
  <si>
    <t>愛媛県</t>
    <rPh sb="0" eb="3">
      <t>えひめけん</t>
    </rPh>
    <phoneticPr fontId="2" type="Hiragana" alignment="distributed"/>
  </si>
  <si>
    <t>例</t>
    <rPh sb="0" eb="1">
      <t>れい</t>
    </rPh>
    <phoneticPr fontId="2" type="Hiragana" alignment="distributed"/>
  </si>
  <si>
    <t>松山市立道後</t>
    <rPh sb="0" eb="4">
      <t>まつやましりつ</t>
    </rPh>
    <rPh sb="4" eb="6">
      <t>どうご</t>
    </rPh>
    <phoneticPr fontId="2" type="Hiragana" alignment="distributed"/>
  </si>
  <si>
    <t>中学校</t>
    <rPh sb="0" eb="3">
      <t>ちゅうがっこう</t>
    </rPh>
    <phoneticPr fontId="2" type="Hiragana" alignment="distributed"/>
  </si>
  <si>
    <t>○○　○○</t>
    <phoneticPr fontId="2" type="Hiragana" alignment="distributed"/>
  </si>
  <si>
    <t>○○　○○</t>
    <phoneticPr fontId="2" type="Hiragana" alignment="distributed"/>
  </si>
  <si>
    <t>○○○○○○○○○○</t>
    <phoneticPr fontId="2" type="Hiragana" alignment="distributed"/>
  </si>
  <si>
    <t>愛媛県立松山南</t>
    <rPh sb="0" eb="3">
      <t>えひめけん</t>
    </rPh>
    <rPh sb="3" eb="4">
      <t>りつ</t>
    </rPh>
    <rPh sb="4" eb="6">
      <t>まつやま</t>
    </rPh>
    <rPh sb="6" eb="7">
      <t>みなみ</t>
    </rPh>
    <phoneticPr fontId="2" type="Hiragana" alignment="distributed"/>
  </si>
  <si>
    <t>高等学校砥部分校</t>
    <rPh sb="0" eb="2">
      <t>こうとう</t>
    </rPh>
    <rPh sb="2" eb="4">
      <t>がっこう</t>
    </rPh>
    <rPh sb="4" eb="6">
      <t>とべ</t>
    </rPh>
    <rPh sb="6" eb="8">
      <t>ぶんこう</t>
    </rPh>
    <phoneticPr fontId="2" type="Hiragana" alignment="distributed"/>
  </si>
  <si>
    <t>愛媛大学付属</t>
    <rPh sb="0" eb="4">
      <t>えひめだいがく</t>
    </rPh>
    <rPh sb="4" eb="6">
      <t>ふぞく</t>
    </rPh>
    <phoneticPr fontId="2" type="Hiragana" alignment="distributed"/>
  </si>
  <si>
    <t>小学校</t>
    <rPh sb="0" eb="3">
      <t>しょうがっこう</t>
    </rPh>
    <phoneticPr fontId="2" type="Hiragana" alignment="distributed"/>
  </si>
  <si>
    <t>済美</t>
    <rPh sb="0" eb="2">
      <t>さいび</t>
    </rPh>
    <phoneticPr fontId="2" type="Hiragana" alignment="distributed"/>
  </si>
  <si>
    <t>別紙様式2</t>
    <rPh sb="0" eb="2">
      <t>ベッシ</t>
    </rPh>
    <rPh sb="2" eb="4">
      <t>ヨウシキ</t>
    </rPh>
    <phoneticPr fontId="2"/>
  </si>
  <si>
    <t>例</t>
    <rPh sb="0" eb="1">
      <t>レイ</t>
    </rPh>
    <phoneticPr fontId="2"/>
  </si>
  <si>
    <t>000-0001</t>
    <phoneticPr fontId="2"/>
  </si>
  <si>
    <t>000-0002</t>
  </si>
  <si>
    <t>000-0003</t>
  </si>
  <si>
    <t>000-0004</t>
  </si>
  <si>
    <t>○○市○○○○</t>
    <rPh sb="2" eb="3">
      <t>イチ</t>
    </rPh>
    <phoneticPr fontId="2"/>
  </si>
  <si>
    <t>○○○○○○○</t>
    <phoneticPr fontId="2"/>
  </si>
  <si>
    <t>・・・・・・・・・・</t>
    <phoneticPr fontId="2"/>
  </si>
  <si>
    <t>○○　○○</t>
    <phoneticPr fontId="2"/>
  </si>
  <si>
    <t>別紙様式1</t>
    <phoneticPr fontId="2" type="Hiragana" alignment="distributed"/>
  </si>
  <si>
    <t>高等学校</t>
    <rPh sb="0" eb="2">
      <t>こうとう</t>
    </rPh>
    <rPh sb="2" eb="4">
      <t>がっこう</t>
    </rPh>
    <phoneticPr fontId="2" type="Hiragana" alignment="distributed"/>
  </si>
  <si>
    <t>第76回全国植樹祭ポスター原画及び令和７年用緑化キャンペーンポスター原画応募者一覧表</t>
    <rPh sb="0" eb="1">
      <t>だい</t>
    </rPh>
    <rPh sb="3" eb="4">
      <t>かい</t>
    </rPh>
    <rPh sb="4" eb="9">
      <t>ぜんこくしょくじゅさい</t>
    </rPh>
    <rPh sb="13" eb="15">
      <t>げんが</t>
    </rPh>
    <rPh sb="15" eb="16">
      <t>およ</t>
    </rPh>
    <phoneticPr fontId="2" type="Hiragana" alignment="distributed"/>
  </si>
  <si>
    <t>第76回全国植樹祭ポスター原画及び令和７年用緑化キャンペーンポスター原画　学校一覧表</t>
    <rPh sb="0" eb="1">
      <t>ダイ</t>
    </rPh>
    <rPh sb="3" eb="9">
      <t>カイゼンコクショクジュサイ</t>
    </rPh>
    <rPh sb="13" eb="16">
      <t>ゲンガオヨ</t>
    </rPh>
    <rPh sb="37" eb="39">
      <t>ガッコウ</t>
    </rPh>
    <phoneticPr fontId="2"/>
  </si>
  <si>
    <t>愛媛県立松山南</t>
    <rPh sb="0" eb="2">
      <t>えひめ</t>
    </rPh>
    <rPh sb="2" eb="4">
      <t>けんりつ</t>
    </rPh>
    <rPh sb="4" eb="6">
      <t>まつやま</t>
    </rPh>
    <rPh sb="6" eb="7">
      <t>みなみ</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</si>
</sst>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校&quot;"/>
    <numFmt numFmtId="177" formatCode="General\ &quot;点&quot;"/>
    <numFmt numFmtId="178" formatCode="\(0%\)"/>
    <numFmt numFmtId="179" formatCode="General\ &quot;人&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2"/>
      <name val="ＭＳ 明朝"/>
      <family val="1"/>
      <charset val="128"/>
    </font>
    <font>
      <sz val="12"/>
      <color rgb="FF000000"/>
      <name val="ＭＳ 明朝"/>
      <family val="1"/>
      <charset val="128"/>
    </font>
    <font>
      <sz val="12"/>
      <name val="ＭＳ Ｐゴシック"/>
      <family val="3"/>
      <charset val="128"/>
    </font>
    <font>
      <sz val="16"/>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indexed="4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alignment vertical="center"/>
    </xf>
    <xf numFmtId="0" fontId="8" fillId="0" borderId="0" applyNumberFormat="0" applyFill="0" applyBorder="0" applyAlignment="0" applyProtection="0"/>
  </cellStyleXfs>
  <cellXfs count="118">
    <xf numFmtId="0" fontId="0" fillId="0" borderId="0" xfId="0"/>
    <xf numFmtId="0" fontId="1" fillId="2" borderId="1"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ont="1" applyFill="1" applyBorder="1" applyAlignment="1">
      <alignment horizontal="center" vertical="center" shrinkToFit="1"/>
    </xf>
    <xf numFmtId="0" fontId="0" fillId="0" borderId="1" xfId="0" applyBorder="1"/>
    <xf numFmtId="0" fontId="0" fillId="0" borderId="0" xfId="0" applyFill="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horizontal="left" indent="1"/>
    </xf>
    <xf numFmtId="0" fontId="3" fillId="0" borderId="0" xfId="0" applyFont="1"/>
    <xf numFmtId="0" fontId="0" fillId="0" borderId="0" xfId="0" applyFont="1"/>
    <xf numFmtId="0" fontId="0" fillId="0" borderId="1" xfId="0" applyFill="1" applyBorder="1" applyAlignment="1">
      <alignment horizontal="center" vertical="center"/>
    </xf>
    <xf numFmtId="0" fontId="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0" xfId="0" applyFill="1"/>
    <xf numFmtId="0" fontId="4" fillId="0" borderId="1" xfId="0" applyFont="1" applyBorder="1" applyAlignment="1">
      <alignment horizontal="center" vertical="center" wrapText="1"/>
    </xf>
    <xf numFmtId="176" fontId="5" fillId="0" borderId="10" xfId="0" applyNumberFormat="1" applyFont="1" applyBorder="1" applyAlignment="1">
      <alignment horizontal="right" vertical="center" wrapText="1"/>
    </xf>
    <xf numFmtId="178" fontId="5" fillId="0" borderId="12" xfId="0" applyNumberFormat="1" applyFont="1" applyBorder="1" applyAlignment="1">
      <alignment horizontal="right" vertical="center" wrapText="1"/>
    </xf>
    <xf numFmtId="177" fontId="5" fillId="0" borderId="10" xfId="0" applyNumberFormat="1" applyFont="1" applyBorder="1" applyAlignment="1">
      <alignment horizontal="right" vertical="center" wrapText="1"/>
    </xf>
    <xf numFmtId="0" fontId="4" fillId="0" borderId="16"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178" fontId="4" fillId="0" borderId="19" xfId="0" applyNumberFormat="1" applyFont="1" applyBorder="1" applyAlignment="1">
      <alignment horizontal="right" vertical="center" wrapText="1"/>
    </xf>
    <xf numFmtId="178" fontId="5" fillId="0" borderId="21" xfId="0" applyNumberFormat="1" applyFont="1" applyBorder="1" applyAlignment="1">
      <alignment horizontal="right" vertical="center" wrapText="1"/>
    </xf>
    <xf numFmtId="178" fontId="4" fillId="0" borderId="22" xfId="0" applyNumberFormat="1" applyFont="1" applyBorder="1" applyAlignment="1">
      <alignment horizontal="right" vertical="center" wrapText="1"/>
    </xf>
    <xf numFmtId="0" fontId="4" fillId="0" borderId="2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Border="1" applyAlignment="1">
      <alignment horizontal="right" vertical="center" wrapText="1"/>
    </xf>
    <xf numFmtId="176" fontId="5" fillId="0" borderId="11" xfId="0" applyNumberFormat="1" applyFont="1" applyBorder="1" applyAlignment="1">
      <alignment horizontal="right" vertical="center" wrapText="1"/>
    </xf>
    <xf numFmtId="176" fontId="5" fillId="0" borderId="7" xfId="0" applyNumberFormat="1" applyFont="1" applyBorder="1" applyAlignment="1">
      <alignment horizontal="right" vertical="center" wrapText="1"/>
    </xf>
    <xf numFmtId="177" fontId="5" fillId="0" borderId="8" xfId="0" applyNumberFormat="1" applyFont="1" applyBorder="1" applyAlignment="1">
      <alignment horizontal="right" vertical="center" wrapText="1"/>
    </xf>
    <xf numFmtId="178" fontId="5" fillId="0" borderId="5" xfId="0" applyNumberFormat="1" applyFont="1" applyBorder="1" applyAlignment="1">
      <alignment horizontal="right" vertical="center" wrapText="1"/>
    </xf>
    <xf numFmtId="0" fontId="4" fillId="0" borderId="42" xfId="0" applyFont="1" applyBorder="1" applyAlignment="1">
      <alignment horizontal="justify" vertical="center" wrapText="1"/>
    </xf>
    <xf numFmtId="0" fontId="0" fillId="0" borderId="41" xfId="0" applyBorder="1" applyAlignment="1">
      <alignment vertical="center" wrapText="1"/>
    </xf>
    <xf numFmtId="0" fontId="4" fillId="0" borderId="6" xfId="0" applyFont="1" applyBorder="1" applyAlignment="1">
      <alignment horizontal="right" vertical="center" wrapText="1"/>
    </xf>
    <xf numFmtId="179" fontId="4" fillId="0" borderId="0" xfId="0" applyNumberFormat="1" applyFont="1" applyBorder="1" applyAlignment="1">
      <alignment horizontal="right" vertical="center" wrapText="1"/>
    </xf>
    <xf numFmtId="179" fontId="4" fillId="0" borderId="37" xfId="0" applyNumberFormat="1" applyFont="1" applyBorder="1" applyAlignment="1">
      <alignment horizontal="right" vertical="center" wrapText="1"/>
    </xf>
    <xf numFmtId="179" fontId="0" fillId="0" borderId="3" xfId="0" applyNumberFormat="1" applyBorder="1" applyAlignment="1">
      <alignment horizontal="right" vertical="center" wrapText="1"/>
    </xf>
    <xf numFmtId="0" fontId="0" fillId="0" borderId="0" xfId="0" applyFill="1" applyBorder="1" applyAlignment="1">
      <alignment horizontal="center"/>
    </xf>
    <xf numFmtId="9" fontId="0" fillId="0" borderId="0" xfId="1" applyFont="1" applyAlignment="1"/>
    <xf numFmtId="0" fontId="0" fillId="0" borderId="7" xfId="0" applyFill="1" applyBorder="1" applyAlignment="1">
      <alignment horizontal="center"/>
    </xf>
    <xf numFmtId="1" fontId="0" fillId="0" borderId="44" xfId="0" applyNumberFormat="1" applyBorder="1"/>
    <xf numFmtId="1" fontId="0" fillId="0" borderId="45" xfId="0" applyNumberFormat="1" applyBorder="1"/>
    <xf numFmtId="1" fontId="0" fillId="0" borderId="46" xfId="0" applyNumberFormat="1" applyBorder="1"/>
    <xf numFmtId="0" fontId="0" fillId="0" borderId="0" xfId="0" applyBorder="1"/>
    <xf numFmtId="0" fontId="0" fillId="0" borderId="44" xfId="0" applyFill="1" applyBorder="1" applyAlignment="1">
      <alignment horizontal="center" vertical="center"/>
    </xf>
    <xf numFmtId="0" fontId="0" fillId="0" borderId="45" xfId="0" applyBorder="1"/>
    <xf numFmtId="0" fontId="0" fillId="0" borderId="1" xfId="0" applyFont="1" applyFill="1" applyBorder="1"/>
    <xf numFmtId="0" fontId="0" fillId="0" borderId="1" xfId="0" applyFont="1" applyFill="1" applyBorder="1" applyAlignment="1">
      <alignment horizontal="center"/>
    </xf>
    <xf numFmtId="0" fontId="0" fillId="0" borderId="0" xfId="0" applyFill="1" applyAlignment="1">
      <alignment horizontal="left" vertical="center"/>
    </xf>
    <xf numFmtId="0" fontId="2" fillId="0" borderId="0" xfId="0" applyFont="1" applyFill="1" applyAlignment="1">
      <alignment horizontal="left" vertical="center"/>
    </xf>
    <xf numFmtId="0" fontId="0" fillId="0" borderId="2" xfId="0" applyFill="1" applyBorder="1" applyAlignment="1">
      <alignment horizontal="center" vertical="center"/>
    </xf>
    <xf numFmtId="0" fontId="0" fillId="0" borderId="2" xfId="0" applyFill="1" applyBorder="1"/>
    <xf numFmtId="0" fontId="0" fillId="0" borderId="1" xfId="0" applyFill="1" applyBorder="1"/>
    <xf numFmtId="0" fontId="0" fillId="0" borderId="45" xfId="0" applyFill="1" applyBorder="1"/>
    <xf numFmtId="0" fontId="0" fillId="0" borderId="0" xfId="0" applyFill="1" applyBorder="1"/>
    <xf numFmtId="9" fontId="0" fillId="0" borderId="0" xfId="1" applyFont="1" applyFill="1" applyAlignment="1"/>
    <xf numFmtId="1" fontId="0" fillId="0" borderId="44" xfId="0" applyNumberFormat="1" applyFill="1" applyBorder="1"/>
    <xf numFmtId="1" fontId="0" fillId="0" borderId="45" xfId="0" applyNumberFormat="1" applyFill="1" applyBorder="1"/>
    <xf numFmtId="1" fontId="0" fillId="0" borderId="46" xfId="0" applyNumberFormat="1" applyFill="1" applyBorder="1"/>
    <xf numFmtId="179" fontId="4" fillId="0" borderId="0" xfId="0" applyNumberFormat="1" applyFont="1" applyFill="1" applyBorder="1" applyAlignment="1">
      <alignment horizontal="right" vertical="center" wrapText="1"/>
    </xf>
    <xf numFmtId="177" fontId="5" fillId="0" borderId="11" xfId="0" applyNumberFormat="1" applyFont="1" applyFill="1" applyBorder="1" applyAlignment="1">
      <alignment horizontal="right" vertical="center" wrapText="1"/>
    </xf>
    <xf numFmtId="0" fontId="4" fillId="0" borderId="18" xfId="0" applyFont="1" applyFill="1" applyBorder="1" applyAlignment="1">
      <alignment horizontal="right" vertical="center" wrapText="1"/>
    </xf>
    <xf numFmtId="179" fontId="4" fillId="0" borderId="3" xfId="0" applyNumberFormat="1" applyFont="1" applyFill="1" applyBorder="1" applyAlignment="1">
      <alignment horizontal="right" vertical="center" wrapText="1"/>
    </xf>
    <xf numFmtId="178" fontId="5" fillId="0" borderId="12" xfId="0" applyNumberFormat="1" applyFont="1" applyFill="1" applyBorder="1" applyAlignment="1">
      <alignment horizontal="right" vertical="center" wrapText="1"/>
    </xf>
    <xf numFmtId="178" fontId="4" fillId="0" borderId="19" xfId="0" applyNumberFormat="1" applyFont="1" applyFill="1" applyBorder="1" applyAlignment="1">
      <alignment horizontal="right" vertical="center" wrapText="1"/>
    </xf>
    <xf numFmtId="0" fontId="4" fillId="0" borderId="43" xfId="0" applyFont="1" applyFill="1" applyBorder="1" applyAlignment="1">
      <alignment horizontal="justify" vertical="center" wrapText="1"/>
    </xf>
    <xf numFmtId="0" fontId="0" fillId="0" borderId="1" xfId="0" applyFill="1" applyBorder="1" applyAlignment="1">
      <alignment horizontal="center"/>
    </xf>
    <xf numFmtId="0" fontId="0" fillId="0" borderId="46" xfId="0" applyFill="1" applyBorder="1"/>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0" fillId="0" borderId="0" xfId="0"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49" fontId="1" fillId="0" borderId="1" xfId="2" applyNumberFormat="1" applyFont="1" applyBorder="1" applyAlignment="1">
      <alignment horizontal="center" vertical="center"/>
    </xf>
    <xf numFmtId="0" fontId="0" fillId="0" borderId="0" xfId="0" applyFont="1" applyBorder="1" applyAlignment="1">
      <alignment horizontal="right" vertical="center" wrapText="1" shrinkToFit="1"/>
    </xf>
    <xf numFmtId="0" fontId="7" fillId="0" borderId="3" xfId="0" applyFont="1" applyBorder="1" applyAlignment="1">
      <alignment horizontal="center" vertical="center"/>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0" borderId="9" xfId="0" applyFont="1" applyBorder="1" applyAlignment="1">
      <alignment horizontal="right" vertical="center" wrapText="1"/>
    </xf>
    <xf numFmtId="0" fontId="5" fillId="0" borderId="26" xfId="0" applyFont="1" applyBorder="1" applyAlignment="1">
      <alignment horizontal="right" vertical="center" wrapText="1"/>
    </xf>
    <xf numFmtId="0" fontId="5" fillId="0" borderId="23" xfId="0" applyFont="1" applyBorder="1" applyAlignment="1">
      <alignment horizontal="right" vertical="center" wrapText="1"/>
    </xf>
    <xf numFmtId="0" fontId="5" fillId="0" borderId="31" xfId="0" applyFont="1" applyBorder="1" applyAlignment="1">
      <alignment horizontal="right" vertical="center" wrapText="1"/>
    </xf>
    <xf numFmtId="0" fontId="4" fillId="0" borderId="5" xfId="0" applyFont="1" applyBorder="1" applyAlignment="1">
      <alignment horizontal="right" vertical="center" wrapText="1"/>
    </xf>
    <xf numFmtId="0" fontId="4" fillId="0" borderId="15" xfId="0" applyFont="1" applyBorder="1" applyAlignment="1">
      <alignment horizontal="justify" vertical="center" wrapText="1"/>
    </xf>
    <xf numFmtId="0" fontId="4" fillId="0" borderId="20" xfId="0" applyFont="1" applyBorder="1" applyAlignment="1">
      <alignment horizontal="justify" vertical="center" wrapText="1"/>
    </xf>
    <xf numFmtId="0" fontId="5" fillId="0" borderId="36" xfId="0" applyFont="1" applyBorder="1" applyAlignment="1">
      <alignment horizontal="right" vertical="center" wrapText="1"/>
    </xf>
    <xf numFmtId="0" fontId="4" fillId="0" borderId="28" xfId="0" applyFont="1" applyBorder="1" applyAlignment="1">
      <alignment horizontal="right" vertical="center" wrapText="1"/>
    </xf>
    <xf numFmtId="0" fontId="4" fillId="0" borderId="29" xfId="0" applyFont="1" applyBorder="1" applyAlignment="1">
      <alignment horizontal="right" vertical="center" wrapText="1"/>
    </xf>
    <xf numFmtId="0" fontId="4" fillId="0" borderId="35" xfId="0" applyFont="1" applyBorder="1" applyAlignment="1">
      <alignment horizontal="right"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38" xfId="0" applyFont="1" applyBorder="1" applyAlignment="1">
      <alignment horizontal="right" vertical="center" wrapText="1"/>
    </xf>
    <xf numFmtId="0" fontId="5" fillId="0" borderId="4" xfId="0" applyFont="1" applyBorder="1" applyAlignment="1">
      <alignment horizontal="right" vertical="center" wrapText="1"/>
    </xf>
    <xf numFmtId="0" fontId="5" fillId="0" borderId="39" xfId="0" applyFont="1" applyBorder="1" applyAlignment="1">
      <alignment horizontal="right" vertical="center" wrapText="1"/>
    </xf>
    <xf numFmtId="0" fontId="4" fillId="0" borderId="30" xfId="0" applyFont="1" applyBorder="1" applyAlignment="1">
      <alignment horizontal="right" vertical="center" wrapText="1"/>
    </xf>
    <xf numFmtId="0" fontId="4" fillId="0" borderId="40"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horizontal="left"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377079</xdr:colOff>
      <xdr:row>13</xdr:row>
      <xdr:rowOff>1681</xdr:rowOff>
    </xdr:from>
    <xdr:to>
      <xdr:col>10</xdr:col>
      <xdr:colOff>409575</xdr:colOff>
      <xdr:row>14</xdr:row>
      <xdr:rowOff>295275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92329" y="6173881"/>
          <a:ext cx="5328396" cy="75079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400"/>
            <a:t>（注意）１校あたり</a:t>
          </a:r>
          <a:r>
            <a:rPr kumimoji="1" lang="en-US" altLang="ja-JP" sz="1400"/>
            <a:t>3</a:t>
          </a:r>
          <a:r>
            <a:rPr kumimoji="1" lang="ja-JP" altLang="en-US" sz="1400"/>
            <a:t>点まで応募可。</a:t>
          </a:r>
          <a:endParaRPr kumimoji="1" lang="en-US" altLang="ja-JP" sz="1400"/>
        </a:p>
        <a:p>
          <a:r>
            <a:rPr kumimoji="1" lang="ja-JP" altLang="en-US" sz="1400" b="1" u="sng">
              <a:solidFill>
                <a:srgbClr val="FF0000"/>
              </a:solidFill>
            </a:rPr>
            <a:t>別紙様式</a:t>
          </a:r>
          <a:r>
            <a:rPr kumimoji="1" lang="en-US" altLang="ja-JP" sz="1400" b="1" u="sng">
              <a:solidFill>
                <a:srgbClr val="FF0000"/>
              </a:solidFill>
            </a:rPr>
            <a:t>1</a:t>
          </a:r>
          <a:r>
            <a:rPr kumimoji="1" lang="ja-JP" altLang="en-US" sz="1400" b="1" u="sng">
              <a:solidFill>
                <a:srgbClr val="FF0000"/>
              </a:solidFill>
            </a:rPr>
            <a:t>及び</a:t>
          </a:r>
          <a:r>
            <a:rPr kumimoji="1" lang="en-US" altLang="ja-JP" sz="1400" b="1" u="sng">
              <a:solidFill>
                <a:srgbClr val="FF0000"/>
              </a:solidFill>
            </a:rPr>
            <a:t>2</a:t>
          </a:r>
          <a:r>
            <a:rPr kumimoji="1" lang="ja-JP" altLang="en-US" sz="1400" b="1" u="sng">
              <a:solidFill>
                <a:srgbClr val="FF0000"/>
              </a:solidFill>
            </a:rPr>
            <a:t>の該当行をポスター裏面に貼付してください。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340658</xdr:colOff>
      <xdr:row>19</xdr:row>
      <xdr:rowOff>75080</xdr:rowOff>
    </xdr:from>
    <xdr:to>
      <xdr:col>12</xdr:col>
      <xdr:colOff>552450</xdr:colOff>
      <xdr:row>21</xdr:row>
      <xdr:rowOff>238125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303558" y="5466230"/>
          <a:ext cx="5212417" cy="69644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400"/>
            <a:t>（注意）１校あたり</a:t>
          </a:r>
          <a:r>
            <a:rPr kumimoji="1" lang="en-US" altLang="ja-JP" sz="1400"/>
            <a:t>3</a:t>
          </a:r>
          <a:r>
            <a:rPr kumimoji="1" lang="ja-JP" altLang="en-US" sz="1400"/>
            <a:t>点まで応募可。</a:t>
          </a:r>
          <a:endParaRPr kumimoji="1" lang="en-US" altLang="ja-JP" sz="1400"/>
        </a:p>
        <a:p>
          <a:r>
            <a:rPr kumimoji="1" lang="ja-JP" altLang="en-US" sz="1400" b="1" u="sng">
              <a:solidFill>
                <a:srgbClr val="FF0000"/>
              </a:solidFill>
            </a:rPr>
            <a:t>別紙様式</a:t>
          </a:r>
          <a:r>
            <a:rPr kumimoji="1" lang="en-US" altLang="ja-JP" sz="1400" b="1" u="sng">
              <a:solidFill>
                <a:srgbClr val="FF0000"/>
              </a:solidFill>
            </a:rPr>
            <a:t>1</a:t>
          </a:r>
          <a:r>
            <a:rPr kumimoji="1" lang="ja-JP" altLang="en-US" sz="1400" b="1" u="sng">
              <a:solidFill>
                <a:srgbClr val="FF0000"/>
              </a:solidFill>
            </a:rPr>
            <a:t>及び</a:t>
          </a:r>
          <a:r>
            <a:rPr kumimoji="1" lang="en-US" altLang="ja-JP" sz="1400" b="1" u="sng">
              <a:solidFill>
                <a:srgbClr val="FF0000"/>
              </a:solidFill>
            </a:rPr>
            <a:t>2</a:t>
          </a:r>
          <a:r>
            <a:rPr kumimoji="1" lang="ja-JP" altLang="en-US" sz="1400" b="1" u="sng">
              <a:solidFill>
                <a:srgbClr val="FF0000"/>
              </a:solidFill>
            </a:rPr>
            <a:t>の該当行をポスター裏面に貼付してください。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25</xdr:row>
      <xdr:rowOff>9525</xdr:rowOff>
    </xdr:from>
    <xdr:to>
      <xdr:col>6</xdr:col>
      <xdr:colOff>314846</xdr:colOff>
      <xdr:row>36</xdr:row>
      <xdr:rowOff>47894</xdr:rowOff>
    </xdr:to>
    <xdr:grpSp>
      <xdr:nvGrpSpPr>
        <xdr:cNvPr id="5" name="グループ化 4">
          <a:extLst>
            <a:ext uri="{FF2B5EF4-FFF2-40B4-BE49-F238E27FC236}">
              <a16:creationId xmlns:a16="http://schemas.microsoft.com/office/drawing/2014/main" id="{EC402A2C-16B2-45A6-AD92-D98589691F61}"/>
            </a:ext>
          </a:extLst>
        </xdr:cNvPr>
        <xdr:cNvGrpSpPr/>
      </xdr:nvGrpSpPr>
      <xdr:grpSpPr>
        <a:xfrm>
          <a:off x="266700" y="4295775"/>
          <a:ext cx="3734321" cy="1924319"/>
          <a:chOff x="695325" y="4124325"/>
          <a:chExt cx="3734321" cy="1924319"/>
        </a:xfrm>
      </xdr:grpSpPr>
      <xdr:pic>
        <xdr:nvPicPr>
          <xdr:cNvPr id="2" name="図 1">
            <a:extLst>
              <a:ext uri="{FF2B5EF4-FFF2-40B4-BE49-F238E27FC236}">
                <a16:creationId xmlns:a16="http://schemas.microsoft.com/office/drawing/2014/main" id="{305E55CF-1559-4AC9-92B5-663F4BC53CA9}"/>
              </a:ext>
            </a:extLst>
          </xdr:cNvPr>
          <xdr:cNvPicPr>
            <a:picLocks noChangeAspect="1"/>
          </xdr:cNvPicPr>
        </xdr:nvPicPr>
        <xdr:blipFill>
          <a:blip xmlns:r="http://schemas.openxmlformats.org/officeDocument/2006/relationships" r:embed="rId1"/>
          <a:stretch>
            <a:fillRect/>
          </a:stretch>
        </xdr:blipFill>
        <xdr:spPr>
          <a:xfrm>
            <a:off x="695325" y="4124325"/>
            <a:ext cx="3734321" cy="1924319"/>
          </a:xfrm>
          <a:prstGeom prst="rect">
            <a:avLst/>
          </a:prstGeom>
        </xdr:spPr>
      </xdr:pic>
      <xdr:sp macro="" textlink="">
        <xdr:nvSpPr>
          <xdr:cNvPr id="3" name="正方形/長方形 2">
            <a:extLst>
              <a:ext uri="{FF2B5EF4-FFF2-40B4-BE49-F238E27FC236}">
                <a16:creationId xmlns:a16="http://schemas.microsoft.com/office/drawing/2014/main" id="{0D96DE60-922A-46B4-B676-8765067BA257}"/>
              </a:ext>
            </a:extLst>
          </xdr:cNvPr>
          <xdr:cNvSpPr/>
        </xdr:nvSpPr>
        <xdr:spPr>
          <a:xfrm>
            <a:off x="762000" y="5295900"/>
            <a:ext cx="2266950" cy="257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3703132-26AE-43E8-A352-5E2A0B26A9D6}"/>
              </a:ext>
            </a:extLst>
          </xdr:cNvPr>
          <xdr:cNvSpPr/>
        </xdr:nvSpPr>
        <xdr:spPr>
          <a:xfrm>
            <a:off x="2428875" y="5695951"/>
            <a:ext cx="119062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7</xdr:col>
      <xdr:colOff>57150</xdr:colOff>
      <xdr:row>25</xdr:row>
      <xdr:rowOff>9525</xdr:rowOff>
    </xdr:from>
    <xdr:to>
      <xdr:col>14</xdr:col>
      <xdr:colOff>134031</xdr:colOff>
      <xdr:row>40</xdr:row>
      <xdr:rowOff>143253</xdr:rowOff>
    </xdr:to>
    <xdr:pic>
      <xdr:nvPicPr>
        <xdr:cNvPr id="6" name="図 5">
          <a:extLst>
            <a:ext uri="{FF2B5EF4-FFF2-40B4-BE49-F238E27FC236}">
              <a16:creationId xmlns:a16="http://schemas.microsoft.com/office/drawing/2014/main" id="{CB332255-1F36-4112-BB43-E22B74C600A9}"/>
            </a:ext>
          </a:extLst>
        </xdr:cNvPr>
        <xdr:cNvPicPr>
          <a:picLocks noChangeAspect="1"/>
        </xdr:cNvPicPr>
      </xdr:nvPicPr>
      <xdr:blipFill>
        <a:blip xmlns:r="http://schemas.openxmlformats.org/officeDocument/2006/relationships" r:embed="rId2"/>
        <a:stretch>
          <a:fillRect/>
        </a:stretch>
      </xdr:blipFill>
      <xdr:spPr>
        <a:xfrm>
          <a:off x="4857750" y="4124325"/>
          <a:ext cx="4877481" cy="2705478"/>
        </a:xfrm>
        <a:prstGeom prst="rect">
          <a:avLst/>
        </a:prstGeom>
        <a:ln>
          <a:solidFill>
            <a:sysClr val="windowText" lastClr="000000"/>
          </a:solidFill>
        </a:ln>
      </xdr:spPr>
    </xdr:pic>
    <xdr:clientData/>
  </xdr:twoCellAnchor>
  <xdr:twoCellAnchor>
    <xdr:from>
      <xdr:col>7</xdr:col>
      <xdr:colOff>85725</xdr:colOff>
      <xdr:row>32</xdr:row>
      <xdr:rowOff>28575</xdr:rowOff>
    </xdr:from>
    <xdr:to>
      <xdr:col>8</xdr:col>
      <xdr:colOff>657225</xdr:colOff>
      <xdr:row>33</xdr:row>
      <xdr:rowOff>104775</xdr:rowOff>
    </xdr:to>
    <xdr:sp macro="" textlink="">
      <xdr:nvSpPr>
        <xdr:cNvPr id="7" name="正方形/長方形 6">
          <a:extLst>
            <a:ext uri="{FF2B5EF4-FFF2-40B4-BE49-F238E27FC236}">
              <a16:creationId xmlns:a16="http://schemas.microsoft.com/office/drawing/2014/main" id="{55F12780-1136-41F2-A1C2-5A727DBFE74D}"/>
            </a:ext>
          </a:extLst>
        </xdr:cNvPr>
        <xdr:cNvSpPr/>
      </xdr:nvSpPr>
      <xdr:spPr>
        <a:xfrm>
          <a:off x="4886325" y="5343525"/>
          <a:ext cx="1257300" cy="2476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581025</xdr:colOff>
      <xdr:row>39</xdr:row>
      <xdr:rowOff>0</xdr:rowOff>
    </xdr:from>
    <xdr:to>
      <xdr:col>13</xdr:col>
      <xdr:colOff>28575</xdr:colOff>
      <xdr:row>40</xdr:row>
      <xdr:rowOff>114300</xdr:rowOff>
    </xdr:to>
    <xdr:sp macro="" textlink="">
      <xdr:nvSpPr>
        <xdr:cNvPr id="8" name="正方形/長方形 7">
          <a:extLst>
            <a:ext uri="{FF2B5EF4-FFF2-40B4-BE49-F238E27FC236}">
              <a16:creationId xmlns:a16="http://schemas.microsoft.com/office/drawing/2014/main" id="{404E2A4E-74AB-4967-BDB7-996CAAFAE0CD}"/>
            </a:ext>
          </a:extLst>
        </xdr:cNvPr>
        <xdr:cNvSpPr/>
      </xdr:nvSpPr>
      <xdr:spPr>
        <a:xfrm>
          <a:off x="8124825" y="6515100"/>
          <a:ext cx="819150" cy="2857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6"/>
  <sheetViews>
    <sheetView tabSelected="1" view="pageBreakPreview" zoomScale="85" zoomScaleNormal="70" zoomScaleSheetLayoutView="85" zoomScalePageLayoutView="70" workbookViewId="0">
      <selection activeCell="I15" sqref="I15"/>
    </sheetView>
  </sheetViews>
  <sheetFormatPr defaultColWidth="9" defaultRowHeight="21.65" customHeight="1" x14ac:dyDescent="0.2"/>
  <cols>
    <col min="1" max="1" width="3.81640625" style="3" customWidth="1"/>
    <col min="2" max="2" width="4.36328125" style="2" customWidth="1"/>
    <col min="3" max="3" width="17.08984375" style="2" bestFit="1" customWidth="1"/>
    <col min="4" max="4" width="19.453125" style="2" bestFit="1" customWidth="1"/>
    <col min="5" max="5" width="5" style="2" customWidth="1"/>
    <col min="6" max="6" width="15.6328125" style="2" customWidth="1"/>
    <col min="7" max="7" width="16.90625" style="2" customWidth="1"/>
    <col min="8" max="8" width="15.36328125" style="2" bestFit="1" customWidth="1"/>
    <col min="9" max="9" width="34.7265625" style="2" customWidth="1"/>
    <col min="10" max="10" width="34.7265625" style="82" customWidth="1"/>
    <col min="11" max="11" width="10" style="2" bestFit="1" customWidth="1"/>
    <col min="12" max="16384" width="9" style="3"/>
  </cols>
  <sheetData>
    <row r="1" spans="2:11" ht="48" customHeight="1" x14ac:dyDescent="0.2">
      <c r="B1" s="90" t="s">
        <v>136</v>
      </c>
      <c r="C1" s="90"/>
      <c r="D1" s="90"/>
      <c r="E1" s="90"/>
      <c r="F1" s="90"/>
      <c r="G1" s="90"/>
      <c r="H1" s="90"/>
      <c r="I1" s="90"/>
      <c r="J1" s="89" t="s">
        <v>134</v>
      </c>
    </row>
    <row r="2" spans="2:11" ht="21.65" customHeight="1" x14ac:dyDescent="0.2">
      <c r="B2" s="6" t="s">
        <v>33</v>
      </c>
      <c r="C2" s="1" t="s">
        <v>0</v>
      </c>
      <c r="D2" s="1" t="s">
        <v>1</v>
      </c>
      <c r="E2" s="6" t="s">
        <v>2</v>
      </c>
      <c r="F2" s="1" t="s">
        <v>3</v>
      </c>
      <c r="G2" s="6" t="s">
        <v>6</v>
      </c>
      <c r="H2" s="6" t="s">
        <v>111</v>
      </c>
      <c r="I2" s="1" t="s">
        <v>4</v>
      </c>
      <c r="J2" s="83" t="s">
        <v>109</v>
      </c>
      <c r="K2" s="1" t="s">
        <v>5</v>
      </c>
    </row>
    <row r="3" spans="2:11" s="79" customFormat="1" ht="39" customHeight="1" x14ac:dyDescent="0.2">
      <c r="B3" s="75" t="s">
        <v>113</v>
      </c>
      <c r="C3" s="76" t="s">
        <v>114</v>
      </c>
      <c r="D3" s="76" t="s">
        <v>115</v>
      </c>
      <c r="E3" s="76">
        <v>1</v>
      </c>
      <c r="F3" s="76" t="s">
        <v>116</v>
      </c>
      <c r="G3" s="76" t="s">
        <v>117</v>
      </c>
      <c r="H3" s="76" t="s">
        <v>112</v>
      </c>
      <c r="I3" s="76" t="s">
        <v>118</v>
      </c>
      <c r="J3" s="84"/>
      <c r="K3" s="77"/>
    </row>
    <row r="4" spans="2:11" s="79" customFormat="1" ht="39" customHeight="1" x14ac:dyDescent="0.2">
      <c r="B4" s="75" t="s">
        <v>113</v>
      </c>
      <c r="C4" s="76" t="s">
        <v>119</v>
      </c>
      <c r="D4" s="76" t="s">
        <v>120</v>
      </c>
      <c r="E4" s="76">
        <v>2</v>
      </c>
      <c r="F4" s="76" t="s">
        <v>116</v>
      </c>
      <c r="G4" s="76" t="s">
        <v>117</v>
      </c>
      <c r="H4" s="76" t="s">
        <v>112</v>
      </c>
      <c r="I4" s="76" t="s">
        <v>118</v>
      </c>
      <c r="J4" s="84"/>
      <c r="K4" s="77"/>
    </row>
    <row r="5" spans="2:11" s="79" customFormat="1" ht="39" customHeight="1" x14ac:dyDescent="0.2">
      <c r="B5" s="75" t="s">
        <v>113</v>
      </c>
      <c r="C5" s="76" t="s">
        <v>121</v>
      </c>
      <c r="D5" s="76" t="s">
        <v>122</v>
      </c>
      <c r="E5" s="76">
        <v>3</v>
      </c>
      <c r="F5" s="76" t="s">
        <v>116</v>
      </c>
      <c r="G5" s="76" t="s">
        <v>117</v>
      </c>
      <c r="H5" s="76" t="s">
        <v>112</v>
      </c>
      <c r="I5" s="76" t="s">
        <v>118</v>
      </c>
      <c r="J5" s="84"/>
      <c r="K5" s="77"/>
    </row>
    <row r="6" spans="2:11" s="79" customFormat="1" ht="39" customHeight="1" x14ac:dyDescent="0.2">
      <c r="B6" s="75" t="s">
        <v>113</v>
      </c>
      <c r="C6" s="76" t="s">
        <v>123</v>
      </c>
      <c r="D6" s="76" t="s">
        <v>135</v>
      </c>
      <c r="E6" s="76">
        <v>1</v>
      </c>
      <c r="F6" s="76" t="s">
        <v>116</v>
      </c>
      <c r="G6" s="76" t="s">
        <v>117</v>
      </c>
      <c r="H6" s="76" t="s">
        <v>112</v>
      </c>
      <c r="I6" s="76" t="s">
        <v>118</v>
      </c>
      <c r="J6" s="84"/>
      <c r="K6" s="77"/>
    </row>
    <row r="7" spans="2:11" s="79" customFormat="1" ht="39" customHeight="1" x14ac:dyDescent="0.2">
      <c r="B7" s="76">
        <v>1</v>
      </c>
      <c r="C7" s="76"/>
      <c r="D7" s="76"/>
      <c r="E7" s="76"/>
      <c r="F7" s="75"/>
      <c r="G7" s="75"/>
      <c r="H7" s="76"/>
      <c r="I7" s="75"/>
      <c r="J7" s="85"/>
      <c r="K7" s="80"/>
    </row>
    <row r="8" spans="2:11" s="79" customFormat="1" ht="39" customHeight="1" x14ac:dyDescent="0.2">
      <c r="B8" s="76">
        <v>2</v>
      </c>
      <c r="C8" s="76"/>
      <c r="D8" s="76"/>
      <c r="E8" s="76"/>
      <c r="F8" s="75"/>
      <c r="G8" s="75"/>
      <c r="H8" s="76"/>
      <c r="I8" s="75"/>
      <c r="J8" s="85"/>
      <c r="K8" s="80"/>
    </row>
    <row r="9" spans="2:11" s="79" customFormat="1" ht="39" customHeight="1" x14ac:dyDescent="0.2">
      <c r="B9" s="76">
        <v>3</v>
      </c>
      <c r="C9" s="76"/>
      <c r="D9" s="76"/>
      <c r="E9" s="76"/>
      <c r="F9" s="75"/>
      <c r="G9" s="75"/>
      <c r="H9" s="76"/>
      <c r="I9" s="75"/>
      <c r="J9" s="85"/>
      <c r="K9" s="80"/>
    </row>
    <row r="10" spans="2:11" s="79" customFormat="1" ht="36" customHeight="1" x14ac:dyDescent="0.2">
      <c r="B10" s="78"/>
      <c r="C10" s="78"/>
      <c r="D10" s="78"/>
      <c r="E10" s="78"/>
      <c r="F10" s="78"/>
      <c r="G10" s="78"/>
      <c r="H10" s="78"/>
      <c r="I10" s="78"/>
      <c r="J10" s="86"/>
      <c r="K10" s="81"/>
    </row>
    <row r="11" spans="2:11" s="79" customFormat="1" ht="36" customHeight="1" x14ac:dyDescent="0.2">
      <c r="B11" s="78"/>
      <c r="C11" s="78"/>
      <c r="D11" s="78"/>
      <c r="E11" s="78"/>
      <c r="F11" s="78"/>
      <c r="G11" s="78"/>
      <c r="H11" s="78"/>
      <c r="I11" s="78"/>
      <c r="J11" s="86"/>
      <c r="K11" s="81"/>
    </row>
    <row r="12" spans="2:11" s="79" customFormat="1" ht="36" customHeight="1" x14ac:dyDescent="0.2">
      <c r="B12" s="78"/>
      <c r="C12" s="78"/>
      <c r="D12" s="78"/>
      <c r="E12" s="78"/>
      <c r="F12" s="78"/>
      <c r="G12" s="78"/>
      <c r="H12" s="78"/>
      <c r="I12" s="78"/>
      <c r="J12" s="86"/>
      <c r="K12" s="81"/>
    </row>
    <row r="13" spans="2:11" s="79" customFormat="1" ht="36" customHeight="1" x14ac:dyDescent="0.2">
      <c r="B13" s="78"/>
      <c r="C13" s="78"/>
      <c r="D13" s="78"/>
      <c r="E13" s="78"/>
      <c r="F13" s="78"/>
      <c r="G13" s="78"/>
      <c r="H13" s="78"/>
      <c r="I13" s="78"/>
      <c r="J13" s="86"/>
      <c r="K13" s="81"/>
    </row>
    <row r="14" spans="2:11" s="79" customFormat="1" ht="36" customHeight="1" x14ac:dyDescent="0.2">
      <c r="B14" s="78"/>
      <c r="C14" s="78"/>
      <c r="D14" s="78"/>
      <c r="E14" s="78"/>
      <c r="F14" s="78"/>
      <c r="G14" s="78"/>
      <c r="H14" s="78"/>
      <c r="I14" s="78"/>
      <c r="J14" s="86"/>
      <c r="K14" s="81"/>
    </row>
    <row r="15" spans="2:11" s="79" customFormat="1" ht="36" customHeight="1" x14ac:dyDescent="0.2">
      <c r="B15" s="78"/>
      <c r="C15" s="78"/>
      <c r="D15" s="78"/>
      <c r="E15" s="78"/>
      <c r="F15" s="78"/>
      <c r="G15" s="78"/>
      <c r="H15" s="78"/>
      <c r="I15" s="78"/>
      <c r="J15" s="86"/>
      <c r="K15" s="81"/>
    </row>
    <row r="16" spans="2:11" s="79" customFormat="1" ht="36" customHeight="1" x14ac:dyDescent="0.2">
      <c r="B16" s="78"/>
      <c r="C16" s="78"/>
      <c r="D16" s="78"/>
      <c r="E16" s="78"/>
      <c r="F16" s="78"/>
      <c r="G16" s="78"/>
      <c r="H16" s="78"/>
      <c r="I16" s="78"/>
      <c r="J16" s="86"/>
      <c r="K16" s="81"/>
    </row>
    <row r="17" spans="2:11" s="79" customFormat="1" ht="36" customHeight="1" x14ac:dyDescent="0.2">
      <c r="B17" s="78"/>
      <c r="C17" s="78"/>
      <c r="D17" s="78"/>
      <c r="E17" s="78"/>
      <c r="F17" s="78"/>
      <c r="G17" s="78"/>
      <c r="H17" s="78"/>
      <c r="I17" s="78"/>
      <c r="J17" s="86"/>
      <c r="K17" s="81"/>
    </row>
    <row r="18" spans="2:11" s="79" customFormat="1" ht="36" customHeight="1" x14ac:dyDescent="0.2">
      <c r="B18" s="78"/>
      <c r="C18" s="78"/>
      <c r="D18" s="78"/>
      <c r="E18" s="78"/>
      <c r="F18" s="78"/>
      <c r="G18" s="78"/>
      <c r="H18" s="78"/>
      <c r="I18" s="78"/>
      <c r="J18" s="86"/>
      <c r="K18" s="81"/>
    </row>
    <row r="19" spans="2:11" s="79" customFormat="1" ht="36" customHeight="1" x14ac:dyDescent="0.2">
      <c r="B19" s="78"/>
      <c r="C19" s="78"/>
      <c r="D19" s="78"/>
      <c r="E19" s="78"/>
      <c r="F19" s="78"/>
      <c r="G19" s="78"/>
      <c r="H19" s="78"/>
      <c r="I19" s="78"/>
      <c r="J19" s="86"/>
      <c r="K19" s="81"/>
    </row>
    <row r="20" spans="2:11" s="79" customFormat="1" ht="36" customHeight="1" x14ac:dyDescent="0.2">
      <c r="B20" s="78"/>
      <c r="C20" s="78"/>
      <c r="D20" s="78"/>
      <c r="E20" s="78"/>
      <c r="F20" s="78"/>
      <c r="G20" s="78"/>
      <c r="H20" s="78"/>
      <c r="I20" s="78"/>
      <c r="J20" s="86"/>
      <c r="K20" s="81"/>
    </row>
    <row r="21" spans="2:11" s="79" customFormat="1" ht="36" customHeight="1" x14ac:dyDescent="0.2">
      <c r="B21" s="78"/>
      <c r="C21" s="78"/>
      <c r="D21" s="78"/>
      <c r="E21" s="78"/>
      <c r="F21" s="78"/>
      <c r="G21" s="78"/>
      <c r="H21" s="78"/>
      <c r="I21" s="78"/>
      <c r="J21" s="86"/>
      <c r="K21" s="81"/>
    </row>
    <row r="22" spans="2:11" s="79" customFormat="1" ht="36" customHeight="1" x14ac:dyDescent="0.2">
      <c r="B22" s="78"/>
      <c r="C22" s="78"/>
      <c r="D22" s="78"/>
      <c r="E22" s="78"/>
      <c r="F22" s="78"/>
      <c r="G22" s="78"/>
      <c r="H22" s="78"/>
      <c r="I22" s="78"/>
      <c r="J22" s="86"/>
      <c r="K22" s="81"/>
    </row>
    <row r="23" spans="2:11" s="79" customFormat="1" ht="36" customHeight="1" x14ac:dyDescent="0.2">
      <c r="B23" s="78"/>
      <c r="C23" s="78"/>
      <c r="D23" s="78"/>
      <c r="E23" s="78"/>
      <c r="F23" s="78"/>
      <c r="G23" s="78"/>
      <c r="H23" s="78"/>
      <c r="I23" s="78"/>
      <c r="J23" s="86"/>
      <c r="K23" s="81"/>
    </row>
    <row r="24" spans="2:11" s="79" customFormat="1" ht="36" customHeight="1" x14ac:dyDescent="0.2">
      <c r="B24" s="78"/>
      <c r="C24" s="78"/>
      <c r="D24" s="78"/>
      <c r="E24" s="78"/>
      <c r="F24" s="78"/>
      <c r="G24" s="78"/>
      <c r="H24" s="78"/>
      <c r="I24" s="78"/>
      <c r="J24" s="86"/>
      <c r="K24" s="81"/>
    </row>
    <row r="25" spans="2:11" s="79" customFormat="1" ht="36" customHeight="1" x14ac:dyDescent="0.2">
      <c r="B25" s="78"/>
      <c r="C25" s="78"/>
      <c r="D25" s="78"/>
      <c r="E25" s="78"/>
      <c r="F25" s="78"/>
      <c r="G25" s="78"/>
      <c r="H25" s="78"/>
      <c r="I25" s="78"/>
      <c r="J25" s="86"/>
      <c r="K25" s="81"/>
    </row>
    <row r="26" spans="2:11" s="79" customFormat="1" ht="36" customHeight="1" x14ac:dyDescent="0.2">
      <c r="B26" s="78"/>
      <c r="C26" s="78"/>
      <c r="D26" s="78"/>
      <c r="E26" s="78"/>
      <c r="F26" s="78"/>
      <c r="G26" s="78"/>
      <c r="H26" s="78"/>
      <c r="I26" s="78"/>
      <c r="J26" s="86"/>
      <c r="K26" s="81"/>
    </row>
    <row r="27" spans="2:11" ht="21.65" customHeight="1" x14ac:dyDescent="0.2">
      <c r="B27" s="5"/>
      <c r="C27" s="5"/>
      <c r="D27" s="5"/>
      <c r="E27" s="5"/>
      <c r="F27" s="5"/>
      <c r="G27" s="5"/>
      <c r="H27" s="5"/>
      <c r="I27" s="5"/>
      <c r="J27" s="87"/>
      <c r="K27" s="18"/>
    </row>
    <row r="28" spans="2:11" ht="21.65" customHeight="1" x14ac:dyDescent="0.2">
      <c r="B28" s="5"/>
      <c r="C28" s="5"/>
      <c r="D28" s="5"/>
      <c r="E28" s="5"/>
      <c r="F28" s="5"/>
      <c r="G28" s="5"/>
      <c r="H28" s="5"/>
      <c r="I28" s="5"/>
      <c r="J28" s="87"/>
      <c r="K28" s="18"/>
    </row>
    <row r="29" spans="2:11" ht="21.65" customHeight="1" x14ac:dyDescent="0.2">
      <c r="B29" s="5"/>
      <c r="C29" s="5"/>
      <c r="D29" s="5"/>
      <c r="E29" s="5"/>
      <c r="F29" s="5"/>
      <c r="G29" s="5"/>
      <c r="H29" s="5"/>
      <c r="I29" s="5"/>
      <c r="J29" s="87"/>
      <c r="K29" s="18"/>
    </row>
    <row r="30" spans="2:11" ht="21.65" customHeight="1" x14ac:dyDescent="0.2">
      <c r="B30" s="5"/>
      <c r="C30" s="5"/>
      <c r="D30" s="5"/>
      <c r="E30" s="5"/>
      <c r="F30" s="5"/>
      <c r="G30" s="5"/>
      <c r="H30" s="5"/>
      <c r="I30" s="5"/>
      <c r="J30" s="87"/>
      <c r="K30" s="18"/>
    </row>
    <row r="31" spans="2:11" ht="21.65" customHeight="1" x14ac:dyDescent="0.2">
      <c r="B31" s="5"/>
      <c r="C31" s="5"/>
      <c r="D31" s="5"/>
      <c r="E31" s="5"/>
      <c r="F31" s="5"/>
      <c r="G31" s="5"/>
      <c r="H31" s="5"/>
      <c r="I31" s="5"/>
      <c r="J31" s="87"/>
      <c r="K31" s="18"/>
    </row>
    <row r="32" spans="2:11" ht="21.65" customHeight="1" x14ac:dyDescent="0.2">
      <c r="B32" s="5"/>
      <c r="C32" s="5"/>
      <c r="D32" s="5"/>
      <c r="E32" s="5"/>
      <c r="F32" s="5"/>
      <c r="G32" s="5"/>
      <c r="H32" s="5"/>
      <c r="I32" s="5"/>
      <c r="J32" s="87"/>
      <c r="K32" s="18"/>
    </row>
    <row r="33" spans="2:11" ht="21.65" customHeight="1" x14ac:dyDescent="0.2">
      <c r="B33" s="5"/>
      <c r="C33" s="5"/>
      <c r="D33" s="5"/>
      <c r="E33" s="5"/>
      <c r="F33" s="5"/>
      <c r="G33" s="5"/>
      <c r="H33" s="5"/>
      <c r="I33" s="5"/>
      <c r="J33" s="87"/>
      <c r="K33" s="18"/>
    </row>
    <row r="34" spans="2:11" ht="21.65" customHeight="1" x14ac:dyDescent="0.2">
      <c r="B34" s="5"/>
      <c r="C34" s="5"/>
      <c r="D34" s="5"/>
      <c r="E34" s="5"/>
      <c r="F34" s="5"/>
      <c r="G34" s="5"/>
      <c r="H34" s="5"/>
      <c r="I34" s="5"/>
      <c r="J34" s="87"/>
      <c r="K34" s="18"/>
    </row>
    <row r="35" spans="2:11" ht="21.65" customHeight="1" x14ac:dyDescent="0.2">
      <c r="B35" s="5"/>
      <c r="C35" s="5"/>
      <c r="D35" s="5"/>
      <c r="E35" s="5"/>
      <c r="F35" s="5"/>
      <c r="G35" s="5"/>
      <c r="H35" s="5"/>
      <c r="I35" s="5"/>
      <c r="J35" s="87"/>
      <c r="K35" s="18"/>
    </row>
    <row r="36" spans="2:11" ht="21.65" customHeight="1" x14ac:dyDescent="0.2">
      <c r="B36" s="5"/>
      <c r="C36" s="5"/>
      <c r="D36" s="5"/>
      <c r="E36" s="5"/>
      <c r="F36" s="5"/>
      <c r="G36" s="5"/>
      <c r="H36" s="5"/>
      <c r="I36" s="5"/>
      <c r="J36" s="87"/>
      <c r="K36" s="18"/>
    </row>
    <row r="37" spans="2:11" ht="21.65" customHeight="1" x14ac:dyDescent="0.2">
      <c r="B37" s="5"/>
      <c r="C37" s="5"/>
      <c r="D37" s="5"/>
      <c r="E37" s="5"/>
      <c r="F37" s="5"/>
      <c r="G37" s="5"/>
      <c r="H37" s="5"/>
      <c r="I37" s="5"/>
      <c r="J37" s="87"/>
      <c r="K37" s="18"/>
    </row>
    <row r="38" spans="2:11" ht="21.65" customHeight="1" x14ac:dyDescent="0.2">
      <c r="B38" s="5"/>
      <c r="C38" s="5"/>
      <c r="D38" s="5"/>
      <c r="E38" s="5"/>
      <c r="F38" s="5"/>
      <c r="G38" s="5"/>
      <c r="H38" s="5"/>
      <c r="I38" s="5"/>
      <c r="J38" s="87"/>
      <c r="K38" s="18"/>
    </row>
    <row r="39" spans="2:11" ht="21.65" customHeight="1" x14ac:dyDescent="0.2">
      <c r="B39" s="5"/>
      <c r="C39" s="5"/>
      <c r="D39" s="5"/>
      <c r="E39" s="5"/>
      <c r="F39" s="5"/>
      <c r="G39" s="5"/>
      <c r="H39" s="5"/>
      <c r="I39" s="5"/>
      <c r="J39" s="87"/>
      <c r="K39" s="18"/>
    </row>
    <row r="40" spans="2:11" ht="21.65" customHeight="1" x14ac:dyDescent="0.2">
      <c r="B40" s="5"/>
      <c r="C40" s="5"/>
      <c r="D40" s="5"/>
      <c r="E40" s="5"/>
      <c r="F40" s="5"/>
      <c r="G40" s="5"/>
      <c r="H40" s="5"/>
      <c r="I40" s="5"/>
      <c r="J40" s="87"/>
      <c r="K40" s="18"/>
    </row>
    <row r="41" spans="2:11" ht="21.65" customHeight="1" x14ac:dyDescent="0.2">
      <c r="B41" s="5"/>
      <c r="C41" s="5"/>
      <c r="D41" s="5"/>
      <c r="E41" s="5"/>
      <c r="F41" s="5"/>
      <c r="G41" s="5"/>
      <c r="H41" s="5"/>
      <c r="I41" s="5"/>
      <c r="J41" s="87"/>
      <c r="K41" s="18"/>
    </row>
    <row r="42" spans="2:11" ht="21.65" customHeight="1" x14ac:dyDescent="0.2">
      <c r="B42" s="5"/>
      <c r="C42" s="5"/>
      <c r="D42" s="5"/>
      <c r="E42" s="5"/>
      <c r="F42" s="5"/>
      <c r="G42" s="5"/>
      <c r="H42" s="5"/>
      <c r="I42" s="5"/>
      <c r="J42" s="87"/>
      <c r="K42" s="18"/>
    </row>
    <row r="43" spans="2:11" ht="21.65" customHeight="1" x14ac:dyDescent="0.2">
      <c r="B43" s="5"/>
      <c r="C43" s="5"/>
      <c r="D43" s="5"/>
      <c r="E43" s="5"/>
      <c r="F43" s="5"/>
      <c r="G43" s="5"/>
      <c r="H43" s="5"/>
      <c r="I43" s="5"/>
      <c r="J43" s="87"/>
      <c r="K43" s="18"/>
    </row>
    <row r="44" spans="2:11" ht="21.65" customHeight="1" x14ac:dyDescent="0.2">
      <c r="B44" s="5"/>
      <c r="C44" s="5"/>
      <c r="D44" s="5"/>
      <c r="E44" s="5"/>
      <c r="F44" s="5"/>
      <c r="G44" s="5"/>
      <c r="H44" s="5"/>
      <c r="I44" s="5"/>
      <c r="J44" s="87"/>
      <c r="K44" s="18"/>
    </row>
    <row r="45" spans="2:11" ht="21.65" customHeight="1" x14ac:dyDescent="0.2">
      <c r="B45" s="5"/>
      <c r="C45" s="5"/>
      <c r="D45" s="5"/>
      <c r="E45" s="5"/>
      <c r="F45" s="5"/>
      <c r="G45" s="5"/>
      <c r="H45" s="5"/>
      <c r="I45" s="5"/>
      <c r="J45" s="87"/>
      <c r="K45" s="18"/>
    </row>
    <row r="46" spans="2:11" ht="21.65" customHeight="1" x14ac:dyDescent="0.2">
      <c r="B46" s="5"/>
      <c r="C46" s="5"/>
      <c r="D46" s="5"/>
      <c r="E46" s="5"/>
      <c r="F46" s="5"/>
      <c r="G46" s="5"/>
      <c r="H46" s="5"/>
      <c r="I46" s="5"/>
      <c r="J46" s="87"/>
      <c r="K46" s="18"/>
    </row>
  </sheetData>
  <autoFilter ref="B2:K7" xr:uid="{00000000-0009-0000-0000-000000000000}"/>
  <mergeCells count="1">
    <mergeCell ref="B1:I1"/>
  </mergeCells>
  <phoneticPr fontId="2" type="Hiragana" alignment="distributed"/>
  <pageMargins left="0.78740157480314965" right="0.70866141732283472" top="0.78740157480314965" bottom="0.74803149606299213" header="0.51181102362204722" footer="0.51181102362204722"/>
  <pageSetup paperSize="9" scale="76" fitToHeight="0"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60"/>
  <sheetViews>
    <sheetView view="pageBreakPreview" zoomScale="85" zoomScaleNormal="70" zoomScaleSheetLayoutView="85" zoomScalePageLayoutView="40" workbookViewId="0">
      <selection activeCell="C5" sqref="C5"/>
    </sheetView>
  </sheetViews>
  <sheetFormatPr defaultColWidth="9" defaultRowHeight="21.65" customHeight="1" x14ac:dyDescent="0.2"/>
  <cols>
    <col min="1" max="1" width="3.81640625" style="3" customWidth="1"/>
    <col min="2" max="2" width="4.36328125" style="2" customWidth="1"/>
    <col min="3" max="3" width="14.26953125" style="2" customWidth="1"/>
    <col min="4" max="4" width="17" style="2" customWidth="1"/>
    <col min="5" max="5" width="9.453125" style="2" bestFit="1" customWidth="1"/>
    <col min="6" max="6" width="19.26953125" style="2" bestFit="1" customWidth="1"/>
    <col min="7" max="8" width="16.36328125" style="2" customWidth="1"/>
    <col min="9" max="9" width="25.7265625" style="2" bestFit="1" customWidth="1"/>
    <col min="10" max="10" width="16.90625" style="2" customWidth="1"/>
    <col min="11" max="11" width="13.453125" style="2" bestFit="1" customWidth="1"/>
    <col min="12" max="12" width="9.453125" style="2" customWidth="1"/>
    <col min="13" max="13" width="10" style="2" bestFit="1" customWidth="1"/>
    <col min="14" max="16384" width="9" style="3"/>
  </cols>
  <sheetData>
    <row r="1" spans="2:13" ht="46.5" customHeight="1" x14ac:dyDescent="0.2">
      <c r="B1" s="90" t="s">
        <v>137</v>
      </c>
      <c r="C1" s="90"/>
      <c r="D1" s="90"/>
      <c r="E1" s="90"/>
      <c r="F1" s="90"/>
      <c r="G1" s="90"/>
      <c r="H1" s="90"/>
      <c r="I1" s="90"/>
      <c r="J1" s="90"/>
      <c r="K1" s="90"/>
      <c r="L1" s="3" t="s">
        <v>124</v>
      </c>
    </row>
    <row r="2" spans="2:13" ht="21.65" customHeight="1" x14ac:dyDescent="0.2">
      <c r="B2" s="6" t="s">
        <v>33</v>
      </c>
      <c r="C2" s="1" t="s">
        <v>0</v>
      </c>
      <c r="D2" s="1" t="s">
        <v>1</v>
      </c>
      <c r="E2" s="6" t="s">
        <v>102</v>
      </c>
      <c r="F2" s="6" t="s">
        <v>103</v>
      </c>
      <c r="G2" s="6" t="s">
        <v>107</v>
      </c>
      <c r="H2" s="6" t="s">
        <v>108</v>
      </c>
      <c r="I2" s="6" t="s">
        <v>110</v>
      </c>
      <c r="J2" s="6" t="s">
        <v>104</v>
      </c>
      <c r="K2" s="6" t="s">
        <v>105</v>
      </c>
      <c r="L2" s="6" t="s">
        <v>106</v>
      </c>
      <c r="M2" s="1" t="s">
        <v>5</v>
      </c>
    </row>
    <row r="3" spans="2:13" ht="21.65" customHeight="1" x14ac:dyDescent="0.2">
      <c r="B3" s="11" t="s">
        <v>125</v>
      </c>
      <c r="C3" s="11" t="s">
        <v>114</v>
      </c>
      <c r="D3" s="11" t="s">
        <v>115</v>
      </c>
      <c r="E3" s="11" t="s">
        <v>126</v>
      </c>
      <c r="F3" s="4" t="s">
        <v>130</v>
      </c>
      <c r="G3" s="4" t="s">
        <v>131</v>
      </c>
      <c r="H3" s="4" t="s">
        <v>131</v>
      </c>
      <c r="I3" s="88" t="s">
        <v>132</v>
      </c>
      <c r="J3" s="4" t="s">
        <v>133</v>
      </c>
      <c r="K3" s="11">
        <v>300</v>
      </c>
      <c r="L3" s="4">
        <v>3</v>
      </c>
      <c r="M3" s="17"/>
    </row>
    <row r="4" spans="2:13" ht="21.65" customHeight="1" x14ac:dyDescent="0.2">
      <c r="B4" s="11" t="s">
        <v>125</v>
      </c>
      <c r="C4" s="11" t="s">
        <v>138</v>
      </c>
      <c r="D4" s="11" t="s">
        <v>120</v>
      </c>
      <c r="E4" s="11" t="s">
        <v>127</v>
      </c>
      <c r="F4" s="4" t="s">
        <v>130</v>
      </c>
      <c r="G4" s="4" t="s">
        <v>131</v>
      </c>
      <c r="H4" s="4" t="s">
        <v>131</v>
      </c>
      <c r="I4" s="88" t="s">
        <v>132</v>
      </c>
      <c r="J4" s="4" t="s">
        <v>133</v>
      </c>
      <c r="K4" s="11">
        <v>400</v>
      </c>
      <c r="L4" s="11">
        <v>20</v>
      </c>
      <c r="M4" s="16"/>
    </row>
    <row r="5" spans="2:13" ht="21.65" customHeight="1" x14ac:dyDescent="0.2">
      <c r="B5" s="11" t="s">
        <v>125</v>
      </c>
      <c r="C5" s="11" t="s">
        <v>121</v>
      </c>
      <c r="D5" s="11" t="s">
        <v>122</v>
      </c>
      <c r="E5" s="11" t="s">
        <v>128</v>
      </c>
      <c r="F5" s="4" t="s">
        <v>130</v>
      </c>
      <c r="G5" s="4" t="s">
        <v>131</v>
      </c>
      <c r="H5" s="4" t="s">
        <v>131</v>
      </c>
      <c r="I5" s="88" t="s">
        <v>132</v>
      </c>
      <c r="J5" s="4" t="s">
        <v>133</v>
      </c>
      <c r="K5" s="11">
        <v>500</v>
      </c>
      <c r="L5" s="11">
        <v>65</v>
      </c>
      <c r="M5" s="16"/>
    </row>
    <row r="6" spans="2:13" ht="21.65" customHeight="1" x14ac:dyDescent="0.2">
      <c r="B6" s="11" t="s">
        <v>125</v>
      </c>
      <c r="C6" s="11" t="s">
        <v>123</v>
      </c>
      <c r="D6" s="11" t="s">
        <v>135</v>
      </c>
      <c r="E6" s="11" t="s">
        <v>129</v>
      </c>
      <c r="F6" s="4" t="s">
        <v>130</v>
      </c>
      <c r="G6" s="4" t="s">
        <v>131</v>
      </c>
      <c r="H6" s="4" t="s">
        <v>131</v>
      </c>
      <c r="I6" s="88" t="s">
        <v>132</v>
      </c>
      <c r="J6" s="4" t="s">
        <v>133</v>
      </c>
      <c r="K6" s="11">
        <v>600</v>
      </c>
      <c r="L6" s="11">
        <v>80</v>
      </c>
      <c r="M6" s="16"/>
    </row>
    <row r="7" spans="2:13" ht="21.65" customHeight="1" x14ac:dyDescent="0.2">
      <c r="B7" s="11">
        <v>1</v>
      </c>
      <c r="C7" s="11"/>
      <c r="D7" s="11"/>
      <c r="E7" s="11"/>
      <c r="F7" s="4"/>
      <c r="G7" s="4"/>
      <c r="H7" s="4"/>
      <c r="I7" s="4"/>
      <c r="J7" s="4"/>
      <c r="K7" s="11"/>
      <c r="L7" s="4"/>
      <c r="M7" s="17"/>
    </row>
    <row r="8" spans="2:13" ht="21.65" customHeight="1" x14ac:dyDescent="0.2">
      <c r="B8" s="11">
        <v>2</v>
      </c>
      <c r="C8" s="11"/>
      <c r="D8" s="11"/>
      <c r="E8" s="11"/>
      <c r="F8" s="4"/>
      <c r="G8" s="4"/>
      <c r="H8" s="4"/>
      <c r="I8" s="4"/>
      <c r="J8" s="4"/>
      <c r="K8" s="11"/>
      <c r="L8" s="4"/>
      <c r="M8" s="17"/>
    </row>
    <row r="9" spans="2:13" ht="21.65" customHeight="1" x14ac:dyDescent="0.2">
      <c r="B9" s="11">
        <v>3</v>
      </c>
      <c r="C9" s="11"/>
      <c r="D9" s="11"/>
      <c r="E9" s="11"/>
      <c r="F9" s="4"/>
      <c r="G9" s="4"/>
      <c r="H9" s="4"/>
      <c r="I9" s="4"/>
      <c r="J9" s="4"/>
      <c r="K9" s="11"/>
      <c r="L9" s="4"/>
      <c r="M9" s="17"/>
    </row>
    <row r="10" spans="2:13" ht="21.65" customHeight="1" x14ac:dyDescent="0.2">
      <c r="B10" s="11">
        <v>4</v>
      </c>
      <c r="C10" s="11"/>
      <c r="D10" s="11"/>
      <c r="E10" s="11"/>
      <c r="F10" s="4"/>
      <c r="G10" s="4"/>
      <c r="H10" s="4"/>
      <c r="I10" s="4"/>
      <c r="J10" s="4"/>
      <c r="K10" s="11"/>
      <c r="L10" s="4"/>
      <c r="M10" s="17"/>
    </row>
    <row r="11" spans="2:13" ht="21.65" customHeight="1" x14ac:dyDescent="0.2">
      <c r="B11" s="11">
        <v>5</v>
      </c>
      <c r="C11" s="11"/>
      <c r="D11" s="11"/>
      <c r="E11" s="11"/>
      <c r="F11" s="4"/>
      <c r="G11" s="4"/>
      <c r="H11" s="4"/>
      <c r="I11" s="4"/>
      <c r="J11" s="4"/>
      <c r="K11" s="11"/>
      <c r="L11" s="4"/>
      <c r="M11" s="17"/>
    </row>
    <row r="12" spans="2:13" ht="21.65" customHeight="1" x14ac:dyDescent="0.2">
      <c r="B12" s="11">
        <v>6</v>
      </c>
      <c r="C12" s="11"/>
      <c r="D12" s="11"/>
      <c r="E12" s="11"/>
      <c r="F12" s="4"/>
      <c r="G12" s="4"/>
      <c r="H12" s="4"/>
      <c r="I12" s="4"/>
      <c r="J12" s="4"/>
      <c r="K12" s="11"/>
      <c r="L12" s="4"/>
      <c r="M12" s="17"/>
    </row>
    <row r="13" spans="2:13" ht="21.65" customHeight="1" x14ac:dyDescent="0.2">
      <c r="B13" s="11">
        <v>7</v>
      </c>
      <c r="C13" s="11"/>
      <c r="D13" s="11"/>
      <c r="E13" s="11"/>
      <c r="F13" s="4"/>
      <c r="G13" s="4"/>
      <c r="H13" s="4"/>
      <c r="I13" s="4"/>
      <c r="J13" s="4"/>
      <c r="K13" s="11"/>
      <c r="L13" s="4"/>
      <c r="M13" s="17"/>
    </row>
    <row r="14" spans="2:13" ht="21.65" customHeight="1" x14ac:dyDescent="0.2">
      <c r="B14" s="11">
        <v>8</v>
      </c>
      <c r="C14" s="11"/>
      <c r="D14" s="11"/>
      <c r="E14" s="11"/>
      <c r="F14" s="4"/>
      <c r="G14" s="4"/>
      <c r="H14" s="4"/>
      <c r="I14" s="4"/>
      <c r="J14" s="4"/>
      <c r="K14" s="11"/>
      <c r="L14" s="4"/>
      <c r="M14" s="17"/>
    </row>
    <row r="15" spans="2:13" ht="21.65" customHeight="1" x14ac:dyDescent="0.2">
      <c r="B15" s="11">
        <v>15</v>
      </c>
      <c r="C15" s="11"/>
      <c r="D15" s="11"/>
      <c r="E15" s="11"/>
      <c r="F15" s="4"/>
      <c r="G15" s="4"/>
      <c r="H15" s="4"/>
      <c r="I15" s="4"/>
      <c r="J15" s="4"/>
      <c r="K15" s="11"/>
      <c r="L15" s="4"/>
      <c r="M15" s="17"/>
    </row>
    <row r="16" spans="2:13" ht="21.65" customHeight="1" x14ac:dyDescent="0.2">
      <c r="B16" s="11">
        <v>16</v>
      </c>
      <c r="C16" s="11"/>
      <c r="D16" s="11"/>
      <c r="E16" s="11"/>
      <c r="F16" s="4"/>
      <c r="G16" s="4"/>
      <c r="H16" s="4"/>
      <c r="I16" s="4"/>
      <c r="J16" s="4"/>
      <c r="K16" s="11"/>
      <c r="L16" s="4"/>
      <c r="M16" s="17"/>
    </row>
    <row r="17" spans="2:13" ht="21.65" customHeight="1" x14ac:dyDescent="0.2">
      <c r="B17" s="11">
        <v>17</v>
      </c>
      <c r="C17" s="11"/>
      <c r="D17" s="11"/>
      <c r="E17" s="11"/>
      <c r="F17" s="4"/>
      <c r="G17" s="4"/>
      <c r="H17" s="4"/>
      <c r="I17" s="4"/>
      <c r="J17" s="4"/>
      <c r="K17" s="11"/>
      <c r="L17" s="4"/>
      <c r="M17" s="17"/>
    </row>
    <row r="18" spans="2:13" ht="21.65" customHeight="1" x14ac:dyDescent="0.2">
      <c r="B18" s="11">
        <v>18</v>
      </c>
      <c r="C18" s="11"/>
      <c r="D18" s="11"/>
      <c r="E18" s="11"/>
      <c r="F18" s="4"/>
      <c r="G18" s="4"/>
      <c r="H18" s="4"/>
      <c r="I18" s="4"/>
      <c r="J18" s="4"/>
      <c r="K18" s="11"/>
      <c r="L18" s="4"/>
      <c r="M18" s="17"/>
    </row>
    <row r="19" spans="2:13" ht="21.65" customHeight="1" x14ac:dyDescent="0.2">
      <c r="B19" s="11">
        <v>19</v>
      </c>
      <c r="C19" s="11"/>
      <c r="D19" s="11"/>
      <c r="E19" s="11"/>
      <c r="F19" s="4"/>
      <c r="G19" s="4"/>
      <c r="H19" s="4"/>
      <c r="I19" s="4"/>
      <c r="J19" s="4"/>
      <c r="K19" s="11"/>
      <c r="L19" s="4"/>
      <c r="M19" s="17"/>
    </row>
    <row r="20" spans="2:13" ht="21.65" customHeight="1" x14ac:dyDescent="0.2">
      <c r="B20" s="11">
        <v>20</v>
      </c>
      <c r="C20" s="11"/>
      <c r="D20" s="11"/>
      <c r="E20" s="11"/>
      <c r="F20" s="4"/>
      <c r="G20" s="4"/>
      <c r="H20" s="4"/>
      <c r="I20" s="4"/>
      <c r="J20" s="4"/>
      <c r="K20" s="11"/>
      <c r="L20" s="4"/>
      <c r="M20" s="17"/>
    </row>
    <row r="21" spans="2:13" ht="21.65" customHeight="1" x14ac:dyDescent="0.2">
      <c r="B21" s="11">
        <v>21</v>
      </c>
      <c r="C21" s="11"/>
      <c r="D21" s="11"/>
      <c r="E21" s="11"/>
      <c r="F21" s="4"/>
      <c r="G21" s="4"/>
      <c r="H21" s="4"/>
      <c r="I21" s="4"/>
      <c r="J21" s="4"/>
      <c r="K21" s="11"/>
      <c r="L21" s="4"/>
      <c r="M21" s="17"/>
    </row>
    <row r="22" spans="2:13" ht="21.65" customHeight="1" x14ac:dyDescent="0.2">
      <c r="B22" s="11">
        <v>22</v>
      </c>
      <c r="C22" s="11"/>
      <c r="D22" s="11"/>
      <c r="E22" s="11"/>
      <c r="F22" s="4"/>
      <c r="G22" s="4"/>
      <c r="H22" s="4"/>
      <c r="I22" s="4"/>
      <c r="J22" s="4"/>
      <c r="K22" s="11"/>
      <c r="L22" s="4"/>
      <c r="M22" s="17"/>
    </row>
    <row r="23" spans="2:13" ht="21.65" customHeight="1" x14ac:dyDescent="0.2">
      <c r="B23" s="11">
        <v>23</v>
      </c>
      <c r="C23" s="11"/>
      <c r="D23" s="11"/>
      <c r="E23" s="11"/>
      <c r="F23" s="4"/>
      <c r="G23" s="4"/>
      <c r="H23" s="4"/>
      <c r="I23" s="4"/>
      <c r="J23" s="4"/>
      <c r="K23" s="11"/>
      <c r="L23" s="4"/>
      <c r="M23" s="17"/>
    </row>
    <row r="24" spans="2:13" ht="21.65" customHeight="1" x14ac:dyDescent="0.2">
      <c r="B24" s="5"/>
      <c r="C24" s="5"/>
      <c r="D24" s="5"/>
      <c r="E24" s="5"/>
      <c r="F24" s="5"/>
      <c r="G24" s="5"/>
      <c r="H24" s="5"/>
      <c r="I24" s="5"/>
      <c r="J24" s="5"/>
      <c r="K24" s="5"/>
      <c r="L24" s="5"/>
      <c r="M24" s="18"/>
    </row>
    <row r="25" spans="2:13" ht="21.65" customHeight="1" x14ac:dyDescent="0.2">
      <c r="B25" s="5"/>
      <c r="C25" s="5"/>
      <c r="D25" s="5"/>
      <c r="E25" s="5"/>
      <c r="F25" s="5"/>
      <c r="G25" s="5"/>
      <c r="H25" s="5"/>
      <c r="I25" s="5"/>
      <c r="J25" s="5"/>
      <c r="K25" s="5"/>
      <c r="L25" s="5"/>
      <c r="M25" s="18"/>
    </row>
    <row r="26" spans="2:13" ht="21.65" customHeight="1" x14ac:dyDescent="0.2">
      <c r="B26" s="5"/>
      <c r="C26" s="5"/>
      <c r="D26" s="5"/>
      <c r="E26" s="5"/>
      <c r="F26" s="5"/>
      <c r="G26" s="5"/>
      <c r="H26" s="5"/>
      <c r="I26" s="5"/>
      <c r="J26" s="5"/>
      <c r="K26" s="5"/>
      <c r="L26" s="5"/>
      <c r="M26" s="18"/>
    </row>
    <row r="27" spans="2:13" ht="21.65" customHeight="1" x14ac:dyDescent="0.2">
      <c r="B27" s="5"/>
      <c r="C27" s="5"/>
      <c r="D27" s="5"/>
      <c r="E27" s="5"/>
      <c r="F27" s="5"/>
      <c r="G27" s="5"/>
      <c r="H27" s="5"/>
      <c r="I27" s="5"/>
      <c r="J27" s="5"/>
      <c r="K27" s="5"/>
      <c r="L27" s="5"/>
      <c r="M27" s="18"/>
    </row>
    <row r="28" spans="2:13" ht="21.65" customHeight="1" x14ac:dyDescent="0.2">
      <c r="B28" s="5"/>
      <c r="C28" s="5"/>
      <c r="D28" s="5"/>
      <c r="E28" s="5"/>
      <c r="F28" s="5"/>
      <c r="G28" s="5"/>
      <c r="H28" s="5"/>
      <c r="I28" s="5"/>
      <c r="J28" s="5"/>
      <c r="K28" s="5"/>
      <c r="L28" s="5"/>
      <c r="M28" s="18"/>
    </row>
    <row r="29" spans="2:13" ht="21.65" customHeight="1" x14ac:dyDescent="0.2">
      <c r="B29" s="5"/>
      <c r="C29" s="5"/>
      <c r="D29" s="5"/>
      <c r="E29" s="5"/>
      <c r="F29" s="5"/>
      <c r="G29" s="5"/>
      <c r="H29" s="5"/>
      <c r="I29" s="5"/>
      <c r="J29" s="5"/>
      <c r="K29" s="5"/>
      <c r="L29" s="5"/>
      <c r="M29" s="18"/>
    </row>
    <row r="30" spans="2:13" ht="21.65" customHeight="1" x14ac:dyDescent="0.2">
      <c r="B30" s="5"/>
      <c r="C30" s="5"/>
      <c r="D30" s="5"/>
      <c r="E30" s="5"/>
      <c r="F30" s="5"/>
      <c r="G30" s="5"/>
      <c r="H30" s="5"/>
      <c r="I30" s="5"/>
      <c r="J30" s="5"/>
      <c r="K30" s="5"/>
      <c r="L30" s="5"/>
      <c r="M30" s="18"/>
    </row>
    <row r="31" spans="2:13" ht="21.65" customHeight="1" x14ac:dyDescent="0.2">
      <c r="B31" s="5"/>
      <c r="C31" s="5"/>
      <c r="D31" s="5"/>
      <c r="E31" s="5"/>
      <c r="F31" s="5"/>
      <c r="G31" s="5"/>
      <c r="H31" s="5"/>
      <c r="I31" s="5"/>
      <c r="J31" s="5"/>
      <c r="K31" s="5"/>
      <c r="L31" s="5"/>
      <c r="M31" s="18"/>
    </row>
    <row r="32" spans="2:13" ht="21.65" customHeight="1" x14ac:dyDescent="0.2">
      <c r="B32" s="5"/>
      <c r="C32" s="5"/>
      <c r="D32" s="5"/>
      <c r="E32" s="5"/>
      <c r="F32" s="5"/>
      <c r="G32" s="5"/>
      <c r="H32" s="5"/>
      <c r="I32" s="5"/>
      <c r="J32" s="5"/>
      <c r="K32" s="5"/>
      <c r="L32" s="5"/>
      <c r="M32" s="18"/>
    </row>
    <row r="33" spans="2:13" ht="21.65" customHeight="1" x14ac:dyDescent="0.2">
      <c r="B33" s="5"/>
      <c r="C33" s="5"/>
      <c r="D33" s="5"/>
      <c r="E33" s="5"/>
      <c r="F33" s="5"/>
      <c r="G33" s="5"/>
      <c r="H33" s="5"/>
      <c r="I33" s="5"/>
      <c r="J33" s="5"/>
      <c r="K33" s="5"/>
      <c r="L33" s="5"/>
      <c r="M33" s="18"/>
    </row>
    <row r="34" spans="2:13" ht="21.65" customHeight="1" x14ac:dyDescent="0.2">
      <c r="B34" s="5"/>
      <c r="C34" s="5"/>
      <c r="D34" s="5"/>
      <c r="E34" s="5"/>
      <c r="F34" s="5"/>
      <c r="G34" s="5"/>
      <c r="H34" s="5"/>
      <c r="I34" s="5"/>
      <c r="J34" s="5"/>
      <c r="K34" s="5"/>
      <c r="L34" s="5"/>
      <c r="M34" s="18"/>
    </row>
    <row r="35" spans="2:13" ht="21.65" customHeight="1" x14ac:dyDescent="0.2">
      <c r="B35" s="5"/>
      <c r="C35" s="5"/>
      <c r="D35" s="5"/>
      <c r="E35" s="5"/>
      <c r="F35" s="5"/>
      <c r="G35" s="5"/>
      <c r="H35" s="5"/>
      <c r="I35" s="5"/>
      <c r="J35" s="5"/>
      <c r="K35" s="5"/>
      <c r="L35" s="5"/>
      <c r="M35" s="18"/>
    </row>
    <row r="36" spans="2:13" ht="21.65" customHeight="1" x14ac:dyDescent="0.2">
      <c r="B36" s="5"/>
      <c r="C36" s="5"/>
      <c r="D36" s="5"/>
      <c r="E36" s="5"/>
      <c r="F36" s="5"/>
      <c r="G36" s="5"/>
      <c r="H36" s="5"/>
      <c r="I36" s="5"/>
      <c r="J36" s="5"/>
      <c r="K36" s="5"/>
      <c r="L36" s="5"/>
      <c r="M36" s="18"/>
    </row>
    <row r="37" spans="2:13" ht="21.65" customHeight="1" x14ac:dyDescent="0.2">
      <c r="B37" s="5"/>
      <c r="C37" s="5"/>
      <c r="D37" s="5"/>
      <c r="E37" s="5"/>
      <c r="F37" s="5"/>
      <c r="G37" s="5"/>
      <c r="H37" s="5"/>
      <c r="I37" s="5"/>
      <c r="J37" s="5"/>
      <c r="K37" s="5"/>
      <c r="L37" s="5"/>
      <c r="M37" s="18"/>
    </row>
    <row r="38" spans="2:13" ht="21.65" customHeight="1" x14ac:dyDescent="0.2">
      <c r="B38" s="5"/>
      <c r="C38" s="5"/>
      <c r="D38" s="5"/>
      <c r="E38" s="5"/>
      <c r="F38" s="5"/>
      <c r="G38" s="5"/>
      <c r="H38" s="5"/>
      <c r="I38" s="5"/>
      <c r="J38" s="5"/>
      <c r="K38" s="5"/>
      <c r="L38" s="5"/>
      <c r="M38" s="18"/>
    </row>
    <row r="39" spans="2:13" ht="21.65" customHeight="1" x14ac:dyDescent="0.2">
      <c r="B39" s="5"/>
      <c r="C39" s="5"/>
      <c r="D39" s="5"/>
      <c r="E39" s="5"/>
      <c r="F39" s="5"/>
      <c r="G39" s="5"/>
      <c r="H39" s="5"/>
      <c r="I39" s="5"/>
      <c r="J39" s="5"/>
      <c r="K39" s="5"/>
      <c r="L39" s="5"/>
      <c r="M39" s="18"/>
    </row>
    <row r="40" spans="2:13" ht="21.65" customHeight="1" x14ac:dyDescent="0.2">
      <c r="B40" s="5"/>
      <c r="C40" s="5"/>
      <c r="D40" s="5"/>
      <c r="E40" s="5"/>
      <c r="F40" s="5"/>
      <c r="G40" s="5"/>
      <c r="H40" s="5"/>
      <c r="I40" s="5"/>
      <c r="J40" s="5"/>
      <c r="K40" s="5"/>
      <c r="L40" s="5"/>
      <c r="M40" s="18"/>
    </row>
    <row r="41" spans="2:13" ht="21.65" customHeight="1" x14ac:dyDescent="0.2">
      <c r="B41" s="5"/>
      <c r="C41" s="5"/>
      <c r="D41" s="5"/>
      <c r="E41" s="5"/>
      <c r="F41" s="5"/>
      <c r="G41" s="5"/>
      <c r="H41" s="5"/>
      <c r="I41" s="5"/>
      <c r="J41" s="5"/>
      <c r="K41" s="5"/>
      <c r="L41" s="5"/>
      <c r="M41" s="18"/>
    </row>
    <row r="42" spans="2:13" ht="21.65" customHeight="1" x14ac:dyDescent="0.2">
      <c r="B42" s="5"/>
      <c r="C42" s="5"/>
      <c r="D42" s="5"/>
      <c r="E42" s="5"/>
      <c r="F42" s="5"/>
      <c r="G42" s="5"/>
      <c r="H42" s="5"/>
      <c r="I42" s="5"/>
      <c r="J42" s="5"/>
      <c r="K42" s="5"/>
      <c r="L42" s="5"/>
      <c r="M42" s="18"/>
    </row>
    <row r="43" spans="2:13" ht="21.65" customHeight="1" x14ac:dyDescent="0.2">
      <c r="B43" s="5"/>
      <c r="C43" s="5"/>
      <c r="D43" s="5"/>
      <c r="E43" s="5"/>
      <c r="F43" s="5"/>
      <c r="G43" s="5"/>
      <c r="H43" s="5"/>
      <c r="I43" s="5"/>
      <c r="J43" s="5"/>
      <c r="K43" s="5"/>
      <c r="L43" s="5"/>
      <c r="M43" s="18"/>
    </row>
    <row r="44" spans="2:13" ht="21.65" customHeight="1" x14ac:dyDescent="0.2">
      <c r="B44" s="5"/>
      <c r="C44" s="5"/>
      <c r="D44" s="5"/>
      <c r="E44" s="5"/>
      <c r="F44" s="5"/>
      <c r="G44" s="5"/>
      <c r="H44" s="5"/>
      <c r="I44" s="5"/>
      <c r="J44" s="5"/>
      <c r="K44" s="5"/>
      <c r="L44" s="5"/>
      <c r="M44" s="18"/>
    </row>
    <row r="45" spans="2:13" ht="21.65" customHeight="1" x14ac:dyDescent="0.2">
      <c r="B45" s="5"/>
      <c r="C45" s="5"/>
      <c r="D45" s="5"/>
      <c r="E45" s="5"/>
      <c r="F45" s="5"/>
      <c r="G45" s="5"/>
      <c r="H45" s="5"/>
      <c r="I45" s="5"/>
      <c r="J45" s="5"/>
      <c r="K45" s="5"/>
      <c r="L45" s="5"/>
      <c r="M45" s="18"/>
    </row>
    <row r="46" spans="2:13" ht="21.65" customHeight="1" x14ac:dyDescent="0.2">
      <c r="B46" s="5"/>
      <c r="C46" s="5"/>
      <c r="D46" s="5"/>
      <c r="E46" s="5"/>
      <c r="F46" s="5"/>
      <c r="G46" s="5"/>
      <c r="H46" s="5"/>
      <c r="I46" s="5"/>
      <c r="J46" s="5"/>
      <c r="K46" s="5"/>
      <c r="L46" s="5"/>
      <c r="M46" s="18"/>
    </row>
    <row r="47" spans="2:13" ht="21.65" customHeight="1" x14ac:dyDescent="0.2">
      <c r="B47" s="5"/>
      <c r="C47" s="5"/>
      <c r="D47" s="5"/>
      <c r="E47" s="5"/>
      <c r="F47" s="5"/>
      <c r="G47" s="5"/>
      <c r="H47" s="5"/>
      <c r="I47" s="5"/>
      <c r="J47" s="5"/>
      <c r="K47" s="5"/>
      <c r="L47" s="5"/>
      <c r="M47" s="18"/>
    </row>
    <row r="48" spans="2:13" ht="21.65" customHeight="1" x14ac:dyDescent="0.2">
      <c r="B48" s="5"/>
      <c r="C48" s="5"/>
      <c r="D48" s="5"/>
      <c r="E48" s="5"/>
      <c r="F48" s="5"/>
      <c r="G48" s="5"/>
      <c r="H48" s="5"/>
      <c r="I48" s="5"/>
      <c r="J48" s="5"/>
      <c r="K48" s="5"/>
      <c r="L48" s="5"/>
      <c r="M48" s="18"/>
    </row>
    <row r="49" spans="2:13" ht="21.65" customHeight="1" x14ac:dyDescent="0.2">
      <c r="B49" s="5"/>
      <c r="C49" s="5"/>
      <c r="D49" s="5"/>
      <c r="E49" s="5"/>
      <c r="F49" s="5"/>
      <c r="G49" s="5"/>
      <c r="H49" s="5"/>
      <c r="I49" s="5"/>
      <c r="J49" s="5"/>
      <c r="K49" s="5"/>
      <c r="L49" s="5"/>
      <c r="M49" s="18"/>
    </row>
    <row r="50" spans="2:13" ht="21.65" customHeight="1" x14ac:dyDescent="0.2">
      <c r="B50" s="5"/>
      <c r="C50" s="5"/>
      <c r="D50" s="5"/>
      <c r="E50" s="5"/>
      <c r="F50" s="5"/>
      <c r="G50" s="5"/>
      <c r="H50" s="5"/>
      <c r="I50" s="5"/>
      <c r="J50" s="5"/>
      <c r="K50" s="5"/>
      <c r="L50" s="5"/>
      <c r="M50" s="18"/>
    </row>
    <row r="51" spans="2:13" ht="21.65" customHeight="1" x14ac:dyDescent="0.2">
      <c r="B51" s="5"/>
      <c r="C51" s="5"/>
      <c r="D51" s="5"/>
      <c r="E51" s="5"/>
      <c r="F51" s="5"/>
      <c r="G51" s="5"/>
      <c r="H51" s="5"/>
      <c r="I51" s="5"/>
      <c r="J51" s="5"/>
      <c r="K51" s="5"/>
      <c r="L51" s="5"/>
      <c r="M51" s="18"/>
    </row>
    <row r="52" spans="2:13" ht="21.65" customHeight="1" x14ac:dyDescent="0.2">
      <c r="B52" s="5"/>
      <c r="C52" s="5"/>
      <c r="D52" s="5"/>
      <c r="E52" s="5"/>
      <c r="F52" s="5"/>
      <c r="G52" s="5"/>
      <c r="H52" s="5"/>
      <c r="I52" s="5"/>
      <c r="J52" s="5"/>
      <c r="K52" s="5"/>
      <c r="L52" s="5"/>
      <c r="M52" s="18"/>
    </row>
    <row r="53" spans="2:13" ht="21.65" customHeight="1" x14ac:dyDescent="0.2">
      <c r="B53" s="5"/>
      <c r="C53" s="5"/>
      <c r="D53" s="5"/>
      <c r="E53" s="5"/>
      <c r="F53" s="5"/>
      <c r="G53" s="5"/>
      <c r="H53" s="5"/>
      <c r="I53" s="5"/>
      <c r="J53" s="5"/>
      <c r="K53" s="5"/>
      <c r="L53" s="5"/>
      <c r="M53" s="18"/>
    </row>
    <row r="54" spans="2:13" ht="21.65" customHeight="1" x14ac:dyDescent="0.2">
      <c r="B54" s="5"/>
      <c r="C54" s="5"/>
      <c r="D54" s="5"/>
      <c r="E54" s="5"/>
      <c r="F54" s="5"/>
      <c r="G54" s="5"/>
      <c r="H54" s="5"/>
      <c r="I54" s="5"/>
      <c r="J54" s="5"/>
      <c r="K54" s="5"/>
      <c r="L54" s="5"/>
      <c r="M54" s="18"/>
    </row>
    <row r="55" spans="2:13" ht="21.65" customHeight="1" x14ac:dyDescent="0.2">
      <c r="B55" s="5"/>
      <c r="C55" s="5"/>
      <c r="D55" s="5"/>
      <c r="E55" s="5"/>
      <c r="F55" s="5"/>
      <c r="G55" s="5"/>
      <c r="H55" s="5"/>
      <c r="I55" s="5"/>
      <c r="J55" s="5"/>
      <c r="K55" s="5"/>
      <c r="L55" s="5"/>
      <c r="M55" s="18"/>
    </row>
    <row r="56" spans="2:13" ht="21.65" customHeight="1" x14ac:dyDescent="0.2">
      <c r="B56" s="5"/>
      <c r="C56" s="5"/>
      <c r="D56" s="5"/>
      <c r="E56" s="5"/>
      <c r="F56" s="5"/>
      <c r="G56" s="5"/>
      <c r="H56" s="5"/>
      <c r="I56" s="5"/>
      <c r="J56" s="5"/>
      <c r="K56" s="5"/>
      <c r="L56" s="5"/>
      <c r="M56" s="18"/>
    </row>
    <row r="57" spans="2:13" ht="21.65" customHeight="1" x14ac:dyDescent="0.2">
      <c r="B57" s="5"/>
      <c r="C57" s="5"/>
      <c r="D57" s="5"/>
      <c r="E57" s="5"/>
      <c r="F57" s="5"/>
      <c r="G57" s="5"/>
      <c r="H57" s="5"/>
      <c r="I57" s="5"/>
      <c r="J57" s="5"/>
      <c r="K57" s="5"/>
      <c r="L57" s="5"/>
      <c r="M57" s="18"/>
    </row>
    <row r="58" spans="2:13" ht="21.65" customHeight="1" x14ac:dyDescent="0.2">
      <c r="B58" s="5"/>
      <c r="C58" s="5"/>
      <c r="D58" s="5"/>
      <c r="E58" s="5"/>
      <c r="F58" s="5"/>
      <c r="G58" s="5"/>
      <c r="H58" s="5"/>
      <c r="I58" s="5"/>
      <c r="J58" s="5"/>
      <c r="K58" s="5"/>
      <c r="L58" s="5"/>
      <c r="M58" s="18"/>
    </row>
    <row r="59" spans="2:13" ht="21.65" customHeight="1" x14ac:dyDescent="0.2">
      <c r="B59" s="5"/>
      <c r="C59" s="5"/>
      <c r="D59" s="5"/>
      <c r="E59" s="5"/>
      <c r="F59" s="5"/>
      <c r="G59" s="5"/>
      <c r="H59" s="5"/>
      <c r="I59" s="5"/>
      <c r="J59" s="5"/>
      <c r="K59" s="5"/>
      <c r="L59" s="5"/>
      <c r="M59" s="18"/>
    </row>
    <row r="60" spans="2:13" ht="21.65" customHeight="1" x14ac:dyDescent="0.2">
      <c r="B60" s="5"/>
      <c r="C60" s="5"/>
      <c r="D60" s="5"/>
      <c r="E60" s="5"/>
      <c r="F60" s="5"/>
      <c r="G60" s="5"/>
      <c r="H60" s="5"/>
      <c r="I60" s="5"/>
      <c r="J60" s="5"/>
      <c r="K60" s="5"/>
      <c r="L60" s="5"/>
      <c r="M60" s="18"/>
    </row>
  </sheetData>
  <autoFilter ref="B2:M7" xr:uid="{00000000-0009-0000-0000-000001000000}"/>
  <mergeCells count="1">
    <mergeCell ref="B1:K1"/>
  </mergeCells>
  <phoneticPr fontId="2"/>
  <pageMargins left="0.23622047244094491" right="0.23622047244094491" top="0.74803149606299213" bottom="0.74803149606299213" header="0.31496062992125984" footer="0.31496062992125984"/>
  <pageSetup paperSize="9" scale="84"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239"/>
  <sheetViews>
    <sheetView zoomScale="85" zoomScaleNormal="85" workbookViewId="0">
      <selection activeCell="E21" sqref="E21"/>
    </sheetView>
  </sheetViews>
  <sheetFormatPr defaultColWidth="9" defaultRowHeight="13" x14ac:dyDescent="0.2"/>
  <cols>
    <col min="1" max="1" width="1.36328125" style="19" customWidth="1"/>
    <col min="2" max="2" width="36.6328125" style="55" bestFit="1" customWidth="1"/>
    <col min="3" max="3" width="9" style="55" bestFit="1" customWidth="1"/>
    <col min="4" max="4" width="9" style="19"/>
    <col min="5" max="5" width="11" style="19" bestFit="1" customWidth="1"/>
    <col min="6" max="12" width="11" style="19" customWidth="1"/>
    <col min="13" max="14" width="9" style="19"/>
    <col min="15" max="15" width="11" style="19" bestFit="1" customWidth="1"/>
    <col min="16" max="16" width="11" style="19" customWidth="1"/>
    <col min="17" max="19" width="9" style="19"/>
    <col min="20" max="20" width="11.7265625" style="19" customWidth="1"/>
    <col min="21" max="16384" width="9" style="19"/>
  </cols>
  <sheetData>
    <row r="1" spans="2:20" ht="13.5" thickBot="1" x14ac:dyDescent="0.25">
      <c r="C1" s="56" t="s">
        <v>29</v>
      </c>
    </row>
    <row r="2" spans="2:20" x14ac:dyDescent="0.2">
      <c r="B2" s="15" t="s">
        <v>22</v>
      </c>
      <c r="C2" s="57" t="s">
        <v>28</v>
      </c>
      <c r="D2" s="57" t="s">
        <v>25</v>
      </c>
      <c r="E2" s="15" t="s">
        <v>24</v>
      </c>
      <c r="F2" s="57" t="s">
        <v>26</v>
      </c>
      <c r="G2" s="51" t="s">
        <v>96</v>
      </c>
      <c r="H2" s="8" t="s">
        <v>98</v>
      </c>
      <c r="I2" s="8" t="s">
        <v>99</v>
      </c>
      <c r="J2" s="8" t="s">
        <v>100</v>
      </c>
      <c r="K2" s="8" t="s">
        <v>101</v>
      </c>
      <c r="L2" s="8"/>
    </row>
    <row r="3" spans="2:20" customFormat="1" ht="21.75" customHeight="1" thickBot="1" x14ac:dyDescent="0.25">
      <c r="B3" s="4"/>
      <c r="C3" s="10"/>
      <c r="D3" s="9" t="e">
        <f>COUNTIF('全国植樹祭、R7年用ポスター　別紙様式1'!#REF!,B3)</f>
        <v>#REF!</v>
      </c>
      <c r="E3" s="7" t="e">
        <f>COUNTIFS('全国植樹祭、R7年用ポスター　別紙様式1'!#REF!,B3,'全国植樹祭、R7年用ポスター　別紙様式1'!$K$3:$K$6,"審査対象外")</f>
        <v>#REF!</v>
      </c>
      <c r="F3" s="9" t="e">
        <f>D3-E3</f>
        <v>#REF!</v>
      </c>
      <c r="G3" s="52"/>
      <c r="H3" s="50"/>
      <c r="I3" s="50"/>
      <c r="J3" s="50"/>
      <c r="K3" s="50"/>
      <c r="L3" s="50"/>
      <c r="M3" s="53"/>
      <c r="N3" s="54" t="s">
        <v>27</v>
      </c>
      <c r="O3" s="54" t="s">
        <v>24</v>
      </c>
      <c r="P3" s="54" t="s">
        <v>26</v>
      </c>
      <c r="S3" s="44" t="s">
        <v>94</v>
      </c>
      <c r="T3" s="46" t="s">
        <v>95</v>
      </c>
    </row>
    <row r="4" spans="2:20" ht="21.75" customHeight="1" x14ac:dyDescent="0.2">
      <c r="B4" s="15"/>
      <c r="C4" s="57"/>
      <c r="D4" s="58" t="e">
        <f>COUNTIF('全国植樹祭、R7年用ポスター　別紙様式1'!#REF!,B4)</f>
        <v>#REF!</v>
      </c>
      <c r="E4" s="59" t="e">
        <f>COUNTIFS('全国植樹祭、R7年用ポスター　別紙様式1'!#REF!,B4,'全国植樹祭、R7年用ポスター　別紙様式1'!$K$3:$K$6,"審査対象外")</f>
        <v>#REF!</v>
      </c>
      <c r="F4" s="58" t="e">
        <f t="shared" ref="F4:F61" si="0">D4-E4</f>
        <v>#REF!</v>
      </c>
      <c r="G4" s="60"/>
      <c r="H4" s="61"/>
      <c r="I4" s="61"/>
      <c r="J4" s="61"/>
      <c r="K4" s="61">
        <v>1</v>
      </c>
      <c r="L4" s="61"/>
      <c r="M4" s="53" t="s">
        <v>23</v>
      </c>
      <c r="N4" s="53" t="e">
        <f>COUNTIFS('全国植樹祭、R7年用ポスター　別紙様式1'!$D$3:'全国植樹祭、R7年用ポスター　別紙様式1'!#REF!,"小学校",'全国植樹祭、R7年用ポスター　別紙様式1'!$E$3:$E$6,1)</f>
        <v>#REF!</v>
      </c>
      <c r="O4" s="53">
        <f>COUNTIFS('全国植樹祭、R7年用ポスター　別紙様式1'!$D$3:$D$6,"小学校",'全国植樹祭、R7年用ポスター　別紙様式1'!$E$3:$E$6,1,'全国植樹祭、R7年用ポスター　別紙様式1'!$K$3:$K$6,"審査対象外")</f>
        <v>0</v>
      </c>
      <c r="P4" s="53" t="e">
        <f>N4-O4</f>
        <v>#REF!</v>
      </c>
      <c r="S4" s="62" t="e">
        <f>P4/$R$9</f>
        <v>#REF!</v>
      </c>
      <c r="T4" s="63" t="e">
        <f>14*S4</f>
        <v>#REF!</v>
      </c>
    </row>
    <row r="5" spans="2:20" ht="21.75" customHeight="1" x14ac:dyDescent="0.2">
      <c r="B5" s="15"/>
      <c r="C5" s="57"/>
      <c r="D5" s="58" t="e">
        <f>COUNTIF('全国植樹祭、R7年用ポスター　別紙様式1'!#REF!,B5)</f>
        <v>#REF!</v>
      </c>
      <c r="E5" s="59" t="e">
        <f>COUNTIFS('全国植樹祭、R7年用ポスター　別紙様式1'!#REF!,B5,'全国植樹祭、R7年用ポスター　別紙様式1'!$K$3:$K$6,"審査対象外")</f>
        <v>#REF!</v>
      </c>
      <c r="F5" s="58" t="e">
        <f t="shared" si="0"/>
        <v>#REF!</v>
      </c>
      <c r="G5" s="60"/>
      <c r="H5" s="61"/>
      <c r="I5" s="61">
        <v>1</v>
      </c>
      <c r="J5" s="61"/>
      <c r="K5" s="61"/>
      <c r="L5" s="61"/>
      <c r="M5" s="53" t="s">
        <v>7</v>
      </c>
      <c r="N5" s="53" t="e">
        <f>COUNTIFS('全国植樹祭、R7年用ポスター　別紙様式1'!$D$3:'全国植樹祭、R7年用ポスター　別紙様式1'!#REF!,"小学校",'全国植樹祭、R7年用ポスター　別紙様式1'!$E$3:$E$6,2)</f>
        <v>#REF!</v>
      </c>
      <c r="O5" s="53">
        <f>COUNTIFS('全国植樹祭、R7年用ポスター　別紙様式1'!$D$3:$D$6,"小学校",'全国植樹祭、R7年用ポスター　別紙様式1'!$E$3:$E$6,2,'全国植樹祭、R7年用ポスター　別紙様式1'!$K$3:$K$6,"審査対象外")</f>
        <v>0</v>
      </c>
      <c r="P5" s="53" t="e">
        <f t="shared" ref="P5:P15" si="1">N5-O5</f>
        <v>#REF!</v>
      </c>
      <c r="S5" s="62" t="e">
        <f t="shared" ref="S5:S9" si="2">P5/$R$9</f>
        <v>#REF!</v>
      </c>
      <c r="T5" s="64" t="e">
        <f t="shared" ref="T5:T9" si="3">14*S5</f>
        <v>#REF!</v>
      </c>
    </row>
    <row r="6" spans="2:20" customFormat="1" ht="21.75" customHeight="1" x14ac:dyDescent="0.2">
      <c r="B6" s="4"/>
      <c r="C6" s="10"/>
      <c r="D6" s="9" t="e">
        <f>COUNTIF('全国植樹祭、R7年用ポスター　別紙様式1'!#REF!,B6)</f>
        <v>#REF!</v>
      </c>
      <c r="E6" s="7" t="e">
        <f>COUNTIFS('全国植樹祭、R7年用ポスター　別紙様式1'!#REF!,B6,'全国植樹祭、R7年用ポスター　別紙様式1'!$K$3:$K$6,"審査対象外")</f>
        <v>#REF!</v>
      </c>
      <c r="F6" s="9" t="e">
        <f t="shared" si="0"/>
        <v>#REF!</v>
      </c>
      <c r="G6" s="52"/>
      <c r="H6" s="50"/>
      <c r="I6" s="50"/>
      <c r="J6" s="50"/>
      <c r="K6" s="50"/>
      <c r="L6" s="50"/>
      <c r="M6" s="53" t="s">
        <v>8</v>
      </c>
      <c r="N6" s="53" t="e">
        <f>COUNTIFS('全国植樹祭、R7年用ポスター　別紙様式1'!$D$3:'全国植樹祭、R7年用ポスター　別紙様式1'!#REF!,"小学校",'全国植樹祭、R7年用ポスター　別紙様式1'!$E$3:$E$6,3)</f>
        <v>#REF!</v>
      </c>
      <c r="O6" s="53">
        <f>COUNTIFS('全国植樹祭、R7年用ポスター　別紙様式1'!$D$3:$D$6,"小学校",'全国植樹祭、R7年用ポスター　別紙様式1'!$E$3:$E$6,3,'全国植樹祭、R7年用ポスター　別紙様式1'!$K$3:$K$6,"審査対象外")</f>
        <v>0</v>
      </c>
      <c r="P6" s="53" t="e">
        <f t="shared" si="1"/>
        <v>#REF!</v>
      </c>
      <c r="S6" s="45" t="e">
        <f t="shared" si="2"/>
        <v>#REF!</v>
      </c>
      <c r="T6" s="48" t="e">
        <f t="shared" si="3"/>
        <v>#REF!</v>
      </c>
    </row>
    <row r="7" spans="2:20" customFormat="1" ht="21.75" customHeight="1" x14ac:dyDescent="0.2">
      <c r="B7" s="4"/>
      <c r="C7" s="10"/>
      <c r="D7" s="9" t="e">
        <f>COUNTIF('全国植樹祭、R7年用ポスター　別紙様式1'!#REF!,B7)</f>
        <v>#REF!</v>
      </c>
      <c r="E7" s="7" t="e">
        <f>COUNTIFS('全国植樹祭、R7年用ポスター　別紙様式1'!#REF!,B7,'全国植樹祭、R7年用ポスター　別紙様式1'!$K$3:$K$6,"審査対象外")</f>
        <v>#REF!</v>
      </c>
      <c r="F7" s="9" t="e">
        <f t="shared" si="0"/>
        <v>#REF!</v>
      </c>
      <c r="G7" s="52"/>
      <c r="H7" s="50"/>
      <c r="I7" s="50"/>
      <c r="J7" s="50"/>
      <c r="K7" s="50"/>
      <c r="L7" s="50"/>
      <c r="M7" s="53" t="s">
        <v>9</v>
      </c>
      <c r="N7" s="53" t="e">
        <f>COUNTIFS('全国植樹祭、R7年用ポスター　別紙様式1'!$D$3:'全国植樹祭、R7年用ポスター　別紙様式1'!#REF!,"小学校",'全国植樹祭、R7年用ポスター　別紙様式1'!$E$3:$E$6,4)</f>
        <v>#REF!</v>
      </c>
      <c r="O7" s="53">
        <f>COUNTIFS('全国植樹祭、R7年用ポスター　別紙様式1'!$D$3:$D$6,"小学校",'全国植樹祭、R7年用ポスター　別紙様式1'!$E$3:$E$6,4,'全国植樹祭、R7年用ポスター　別紙様式1'!$K$3:$K$6,"審査対象外")</f>
        <v>0</v>
      </c>
      <c r="P7" s="53" t="e">
        <f t="shared" si="1"/>
        <v>#REF!</v>
      </c>
      <c r="S7" s="45" t="e">
        <f t="shared" si="2"/>
        <v>#REF!</v>
      </c>
      <c r="T7" s="48" t="e">
        <f t="shared" si="3"/>
        <v>#REF!</v>
      </c>
    </row>
    <row r="8" spans="2:20" ht="21.75" customHeight="1" x14ac:dyDescent="0.2">
      <c r="B8" s="15"/>
      <c r="C8" s="57"/>
      <c r="D8" s="58" t="e">
        <f>COUNTIF('全国植樹祭、R7年用ポスター　別紙様式1'!#REF!,B8)</f>
        <v>#REF!</v>
      </c>
      <c r="E8" s="59" t="e">
        <f>COUNTIFS('全国植樹祭、R7年用ポスター　別紙様式1'!#REF!,B8,'全国植樹祭、R7年用ポスター　別紙様式1'!$K$3:$K$6,"審査対象外")</f>
        <v>#REF!</v>
      </c>
      <c r="F8" s="58" t="e">
        <f t="shared" si="0"/>
        <v>#REF!</v>
      </c>
      <c r="G8" s="60"/>
      <c r="H8" s="61"/>
      <c r="I8" s="61"/>
      <c r="J8" s="61">
        <v>1</v>
      </c>
      <c r="K8" s="61"/>
      <c r="L8" s="61"/>
      <c r="M8" s="53" t="s">
        <v>10</v>
      </c>
      <c r="N8" s="53" t="e">
        <f>COUNTIFS('全国植樹祭、R7年用ポスター　別紙様式1'!$D$3:'全国植樹祭、R7年用ポスター　別紙様式1'!#REF!,"小学校",'全国植樹祭、R7年用ポスター　別紙様式1'!$E$3:$E$6,5)</f>
        <v>#REF!</v>
      </c>
      <c r="O8" s="53">
        <f>COUNTIFS('全国植樹祭、R7年用ポスター　別紙様式1'!$D$3:$D$6,"小学校",'全国植樹祭、R7年用ポスター　別紙様式1'!$E$3:$E$6,5,'全国植樹祭、R7年用ポスター　別紙様式1'!$K$3:$K$6,"審査対象外")</f>
        <v>0</v>
      </c>
      <c r="P8" s="53" t="e">
        <f t="shared" si="1"/>
        <v>#REF!</v>
      </c>
      <c r="S8" s="62" t="e">
        <f t="shared" si="2"/>
        <v>#REF!</v>
      </c>
      <c r="T8" s="64" t="e">
        <f t="shared" si="3"/>
        <v>#REF!</v>
      </c>
    </row>
    <row r="9" spans="2:20" ht="21.75" customHeight="1" thickBot="1" x14ac:dyDescent="0.25">
      <c r="B9" s="15"/>
      <c r="C9" s="57"/>
      <c r="D9" s="58" t="e">
        <f>COUNTIF('全国植樹祭、R7年用ポスター　別紙様式1'!#REF!,B9)</f>
        <v>#REF!</v>
      </c>
      <c r="E9" s="59" t="e">
        <f>COUNTIFS('全国植樹祭、R7年用ポスター　別紙様式1'!#REF!,B9,'全国植樹祭、R7年用ポスター　別紙様式1'!$K$3:$K$6,"審査対象外")</f>
        <v>#REF!</v>
      </c>
      <c r="F9" s="58" t="e">
        <f t="shared" si="0"/>
        <v>#REF!</v>
      </c>
      <c r="G9" s="60"/>
      <c r="H9" s="61"/>
      <c r="I9" s="61"/>
      <c r="J9" s="61"/>
      <c r="K9" s="61">
        <v>1</v>
      </c>
      <c r="L9" s="61"/>
      <c r="M9" s="53" t="s">
        <v>11</v>
      </c>
      <c r="N9" s="53" t="e">
        <f>COUNTIFS('全国植樹祭、R7年用ポスター　別紙様式1'!$D$3:'全国植樹祭、R7年用ポスター　別紙様式1'!#REF!,"小学校",'全国植樹祭、R7年用ポスター　別紙様式1'!$E$3:$E$6,6)</f>
        <v>#REF!</v>
      </c>
      <c r="O9" s="53">
        <f>COUNTIFS('全国植樹祭、R7年用ポスター　別紙様式1'!$D$3:$D$6,"小学校",'全国植樹祭、R7年用ポスター　別紙様式1'!$E$3:$E$6,6,'全国植樹祭、R7年用ポスター　別紙様式1'!$K$3:$K$6,"審査対象外")</f>
        <v>0</v>
      </c>
      <c r="P9" s="53" t="e">
        <f t="shared" si="1"/>
        <v>#REF!</v>
      </c>
      <c r="Q9" s="19" t="s">
        <v>19</v>
      </c>
      <c r="R9" s="19" t="e">
        <f>SUM(P4:P9)</f>
        <v>#REF!</v>
      </c>
      <c r="S9" s="62" t="e">
        <f t="shared" si="2"/>
        <v>#REF!</v>
      </c>
      <c r="T9" s="65" t="e">
        <f t="shared" si="3"/>
        <v>#REF!</v>
      </c>
    </row>
    <row r="10" spans="2:20" ht="21.75" customHeight="1" x14ac:dyDescent="0.2">
      <c r="B10" s="15"/>
      <c r="C10" s="57"/>
      <c r="D10" s="58" t="e">
        <f>COUNTIF('全国植樹祭、R7年用ポスター　別紙様式1'!#REF!,B10)</f>
        <v>#REF!</v>
      </c>
      <c r="E10" s="59" t="e">
        <f>COUNTIFS('全国植樹祭、R7年用ポスター　別紙様式1'!#REF!,B10,'全国植樹祭、R7年用ポスター　別紙様式1'!$K$3:$K$6,"審査対象外")</f>
        <v>#REF!</v>
      </c>
      <c r="F10" s="58" t="e">
        <f t="shared" si="0"/>
        <v>#REF!</v>
      </c>
      <c r="G10" s="60"/>
      <c r="H10" s="61"/>
      <c r="I10" s="61">
        <v>1</v>
      </c>
      <c r="J10" s="61"/>
      <c r="K10" s="61">
        <v>1</v>
      </c>
      <c r="L10" s="61"/>
      <c r="M10" s="53" t="s">
        <v>12</v>
      </c>
      <c r="N10" s="53" t="e">
        <f>COUNTIFS('全国植樹祭、R7年用ポスター　別紙様式1'!$D$3:'全国植樹祭、R7年用ポスター　別紙様式1'!#REF!,"中学校",'全国植樹祭、R7年用ポスター　別紙様式1'!$E$3:$E$6,1)</f>
        <v>#REF!</v>
      </c>
      <c r="O10" s="53">
        <f>COUNTIFS('全国植樹祭、R7年用ポスター　別紙様式1'!$D$3:$D$6,"中学校",'全国植樹祭、R7年用ポスター　別紙様式1'!$E$3:$E$6,6,'全国植樹祭、R7年用ポスター　別紙様式1'!$K$3:$K$6,"審査対象外")</f>
        <v>0</v>
      </c>
      <c r="P10" s="53" t="e">
        <f t="shared" si="1"/>
        <v>#REF!</v>
      </c>
      <c r="S10" s="62" t="e">
        <f>P10/$R$12</f>
        <v>#REF!</v>
      </c>
      <c r="T10" s="63" t="e">
        <f>6*S10</f>
        <v>#REF!</v>
      </c>
    </row>
    <row r="11" spans="2:20" customFormat="1" ht="21.75" customHeight="1" x14ac:dyDescent="0.2">
      <c r="B11" s="4"/>
      <c r="C11" s="10"/>
      <c r="D11" s="9" t="e">
        <f>COUNTIF('全国植樹祭、R7年用ポスター　別紙様式1'!#REF!,B11)</f>
        <v>#REF!</v>
      </c>
      <c r="E11" s="7" t="e">
        <f>COUNTIFS('全国植樹祭、R7年用ポスター　別紙様式1'!#REF!,B11,'全国植樹祭、R7年用ポスター　別紙様式1'!$K$3:$K$6,"審査対象外")</f>
        <v>#REF!</v>
      </c>
      <c r="F11" s="9" t="e">
        <f t="shared" si="0"/>
        <v>#REF!</v>
      </c>
      <c r="G11" s="52"/>
      <c r="H11" s="50"/>
      <c r="I11" s="50"/>
      <c r="J11" s="50"/>
      <c r="K11" s="50"/>
      <c r="L11" s="50"/>
      <c r="M11" s="53" t="s">
        <v>13</v>
      </c>
      <c r="N11" s="53" t="e">
        <f>COUNTIFS('全国植樹祭、R7年用ポスター　別紙様式1'!$D$3:'全国植樹祭、R7年用ポスター　別紙様式1'!#REF!,"中学校",'全国植樹祭、R7年用ポスター　別紙様式1'!$E$3:$E$6,2)</f>
        <v>#REF!</v>
      </c>
      <c r="O11" s="53">
        <f>COUNTIFS('全国植樹祭、R7年用ポスター　別紙様式1'!$D$3:$D$6,"中学校",'全国植樹祭、R7年用ポスター　別紙様式1'!$E$3:$E$6,2,'全国植樹祭、R7年用ポスター　別紙様式1'!$K$3:$K$6,"審査対象外")</f>
        <v>0</v>
      </c>
      <c r="P11" s="53" t="e">
        <f t="shared" si="1"/>
        <v>#REF!</v>
      </c>
      <c r="S11" s="45" t="e">
        <f t="shared" ref="S11:S12" si="4">P11/$R$12</f>
        <v>#REF!</v>
      </c>
      <c r="T11" s="48" t="e">
        <f t="shared" ref="T11:T12" si="5">6*S11</f>
        <v>#REF!</v>
      </c>
    </row>
    <row r="12" spans="2:20" customFormat="1" ht="21.75" customHeight="1" thickBot="1" x14ac:dyDescent="0.25">
      <c r="B12" s="4"/>
      <c r="C12" s="10"/>
      <c r="D12" s="9" t="e">
        <f>COUNTIF('全国植樹祭、R7年用ポスター　別紙様式1'!#REF!,B12)</f>
        <v>#REF!</v>
      </c>
      <c r="E12" s="7" t="e">
        <f>COUNTIFS('全国植樹祭、R7年用ポスター　別紙様式1'!#REF!,B12,'全国植樹祭、R7年用ポスター　別紙様式1'!$K$3:$K$6,"審査対象外")</f>
        <v>#REF!</v>
      </c>
      <c r="F12" s="9" t="e">
        <f t="shared" si="0"/>
        <v>#REF!</v>
      </c>
      <c r="G12" s="52"/>
      <c r="H12" s="50"/>
      <c r="I12" s="50"/>
      <c r="J12" s="50"/>
      <c r="K12" s="50"/>
      <c r="L12" s="50"/>
      <c r="M12" s="53" t="s">
        <v>14</v>
      </c>
      <c r="N12" s="53" t="e">
        <f>COUNTIFS('全国植樹祭、R7年用ポスター　別紙様式1'!$D$3:'全国植樹祭、R7年用ポスター　別紙様式1'!#REF!,"中学校",'全国植樹祭、R7年用ポスター　別紙様式1'!$E$3:$E$6,3)</f>
        <v>#REF!</v>
      </c>
      <c r="O12" s="53">
        <f>COUNTIFS('全国植樹祭、R7年用ポスター　別紙様式1'!$D$3:$D$6,"中学校",'全国植樹祭、R7年用ポスター　別紙様式1'!$E$3:$E$6,3,'全国植樹祭、R7年用ポスター　別紙様式1'!$K$3:$K$6,"審査対象外")</f>
        <v>0</v>
      </c>
      <c r="P12" s="53" t="e">
        <f t="shared" si="1"/>
        <v>#REF!</v>
      </c>
      <c r="Q12" t="s">
        <v>20</v>
      </c>
      <c r="R12" t="e">
        <f>SUM(P10:P12)</f>
        <v>#REF!</v>
      </c>
      <c r="S12" s="45" t="e">
        <f t="shared" si="4"/>
        <v>#REF!</v>
      </c>
      <c r="T12" s="49" t="e">
        <f t="shared" si="5"/>
        <v>#REF!</v>
      </c>
    </row>
    <row r="13" spans="2:20" customFormat="1" ht="21.75" customHeight="1" x14ac:dyDescent="0.2">
      <c r="B13" s="4"/>
      <c r="C13" s="10"/>
      <c r="D13" s="9" t="e">
        <f>COUNTIF('全国植樹祭、R7年用ポスター　別紙様式1'!#REF!,B13)</f>
        <v>#REF!</v>
      </c>
      <c r="E13" s="7" t="e">
        <f>COUNTIFS('全国植樹祭、R7年用ポスター　別紙様式1'!#REF!,B13,'全国植樹祭、R7年用ポスター　別紙様式1'!$K$3:$K$6,"審査対象外")</f>
        <v>#REF!</v>
      </c>
      <c r="F13" s="9" t="e">
        <f t="shared" si="0"/>
        <v>#REF!</v>
      </c>
      <c r="G13" s="52"/>
      <c r="H13" s="50"/>
      <c r="I13" s="50"/>
      <c r="J13" s="50"/>
      <c r="K13" s="50"/>
      <c r="L13" s="50"/>
      <c r="M13" s="53" t="s">
        <v>15</v>
      </c>
      <c r="N13" s="53" t="e">
        <f>COUNTIFS('全国植樹祭、R7年用ポスター　別紙様式1'!$D$3:'全国植樹祭、R7年用ポスター　別紙様式1'!#REF!,"*高*",'全国植樹祭、R7年用ポスター　別紙様式1'!$E$3:$E$6,1)</f>
        <v>#REF!</v>
      </c>
      <c r="O13" s="53">
        <f>COUNTIFS('全国植樹祭、R7年用ポスター　別紙様式1'!$D$3:$D$6,"高等学校",'全国植樹祭、R7年用ポスター　別紙様式1'!$E$3:$E$6,1,'全国植樹祭、R7年用ポスター　別紙様式1'!$K$3:$K$6,"審査対象外")</f>
        <v>0</v>
      </c>
      <c r="P13" s="53" t="e">
        <f>N13-O13</f>
        <v>#REF!</v>
      </c>
      <c r="S13" s="45" t="e">
        <f>P13/$R$15</f>
        <v>#REF!</v>
      </c>
      <c r="T13" s="47" t="e">
        <f>2*S13</f>
        <v>#REF!</v>
      </c>
    </row>
    <row r="14" spans="2:20" customFormat="1" ht="21.75" customHeight="1" x14ac:dyDescent="0.2">
      <c r="B14" s="4"/>
      <c r="C14" s="10"/>
      <c r="D14" s="9" t="e">
        <f>COUNTIF('全国植樹祭、R7年用ポスター　別紙様式1'!#REF!,B14)</f>
        <v>#REF!</v>
      </c>
      <c r="E14" s="7" t="e">
        <f>COUNTIFS('全国植樹祭、R7年用ポスター　別紙様式1'!#REF!,B14,'全国植樹祭、R7年用ポスター　別紙様式1'!$K$3:$K$6,"審査対象外")</f>
        <v>#REF!</v>
      </c>
      <c r="F14" s="9" t="e">
        <f t="shared" si="0"/>
        <v>#REF!</v>
      </c>
      <c r="G14" s="52"/>
      <c r="H14" s="50"/>
      <c r="I14" s="50"/>
      <c r="J14" s="50"/>
      <c r="K14" s="50"/>
      <c r="L14" s="50"/>
      <c r="M14" s="53" t="s">
        <v>16</v>
      </c>
      <c r="N14" s="53" t="e">
        <f>COUNTIFS('全国植樹祭、R7年用ポスター　別紙様式1'!$D$3:'全国植樹祭、R7年用ポスター　別紙様式1'!#REF!,"*高*",'全国植樹祭、R7年用ポスター　別紙様式1'!$E$3:$E$6,2)</f>
        <v>#REF!</v>
      </c>
      <c r="O14" s="53">
        <f>COUNTIFS('全国植樹祭、R7年用ポスター　別紙様式1'!$D$3:$D$6,"高等学校",'全国植樹祭、R7年用ポスター　別紙様式1'!$E$3:$E$6,2,'全国植樹祭、R7年用ポスター　別紙様式1'!$K$3:$K$6,"審査対象外")</f>
        <v>0</v>
      </c>
      <c r="P14" s="53" t="e">
        <f t="shared" si="1"/>
        <v>#REF!</v>
      </c>
      <c r="S14" s="45" t="e">
        <f t="shared" ref="S14:S15" si="6">P14/$R$15</f>
        <v>#REF!</v>
      </c>
      <c r="T14" s="48" t="e">
        <f t="shared" ref="T14" si="7">2*S14</f>
        <v>#REF!</v>
      </c>
    </row>
    <row r="15" spans="2:20" customFormat="1" ht="21.75" customHeight="1" thickBot="1" x14ac:dyDescent="0.25">
      <c r="B15" s="4"/>
      <c r="C15" s="10"/>
      <c r="D15" s="9" t="e">
        <f>COUNTIF('全国植樹祭、R7年用ポスター　別紙様式1'!#REF!,B15)</f>
        <v>#REF!</v>
      </c>
      <c r="E15" s="7" t="e">
        <f>COUNTIFS('全国植樹祭、R7年用ポスター　別紙様式1'!#REF!,B15,'全国植樹祭、R7年用ポスター　別紙様式1'!$K$3:$K$6,"審査対象外")</f>
        <v>#REF!</v>
      </c>
      <c r="F15" s="9" t="e">
        <f t="shared" si="0"/>
        <v>#REF!</v>
      </c>
      <c r="G15" s="52"/>
      <c r="H15" s="50"/>
      <c r="I15" s="50"/>
      <c r="J15" s="50"/>
      <c r="K15" s="50"/>
      <c r="L15" s="50"/>
      <c r="M15" s="53" t="s">
        <v>17</v>
      </c>
      <c r="N15" s="53" t="e">
        <f>COUNTIFS('全国植樹祭、R7年用ポスター　別紙様式1'!$D$3:'全国植樹祭、R7年用ポスター　別紙様式1'!#REF!,"*高*",'全国植樹祭、R7年用ポスター　別紙様式1'!$E$3:$E$6,3)</f>
        <v>#REF!</v>
      </c>
      <c r="O15" s="53">
        <f>COUNTIFS('全国植樹祭、R7年用ポスター　別紙様式1'!$D$3:$D$6,"高等学校",'全国植樹祭、R7年用ポスター　別紙様式1'!$E$3:$E$6,3,'全国植樹祭、R7年用ポスター　別紙様式1'!$K$3:$K$6,"審査対象外")</f>
        <v>0</v>
      </c>
      <c r="P15" s="53" t="e">
        <f t="shared" si="1"/>
        <v>#REF!</v>
      </c>
      <c r="Q15" t="s">
        <v>21</v>
      </c>
      <c r="R15" t="e">
        <f>SUM(P13:P15)</f>
        <v>#REF!</v>
      </c>
      <c r="S15" s="45" t="e">
        <f t="shared" si="6"/>
        <v>#REF!</v>
      </c>
      <c r="T15" s="49">
        <v>1</v>
      </c>
    </row>
    <row r="16" spans="2:20" customFormat="1" ht="21.75" customHeight="1" x14ac:dyDescent="0.2">
      <c r="B16" s="4"/>
      <c r="C16" s="10"/>
      <c r="D16" s="9" t="e">
        <f>COUNTIF('全国植樹祭、R7年用ポスター　別紙様式1'!#REF!,B16)</f>
        <v>#REF!</v>
      </c>
      <c r="E16" s="7" t="e">
        <f>COUNTIFS('全国植樹祭、R7年用ポスター　別紙様式1'!#REF!,B16,'全国植樹祭、R7年用ポスター　別紙様式1'!$K$3:$K$6,"審査対象外")</f>
        <v>#REF!</v>
      </c>
      <c r="F16" s="9" t="e">
        <f t="shared" si="0"/>
        <v>#REF!</v>
      </c>
      <c r="G16" s="52"/>
      <c r="H16" s="50"/>
      <c r="I16" s="50"/>
      <c r="J16" s="50"/>
      <c r="K16" s="50"/>
      <c r="L16" s="50"/>
      <c r="M16" s="53" t="s">
        <v>18</v>
      </c>
      <c r="N16" s="53" t="e">
        <f>SUM(N4:N15)</f>
        <v>#REF!</v>
      </c>
      <c r="O16" s="53">
        <f>SUM(O4:O15)</f>
        <v>0</v>
      </c>
      <c r="P16" s="53" t="e">
        <f>SUM(P4:P15)</f>
        <v>#REF!</v>
      </c>
    </row>
    <row r="17" spans="2:21" customFormat="1" ht="21.75" customHeight="1" x14ac:dyDescent="0.2">
      <c r="B17" s="4"/>
      <c r="C17" s="10"/>
      <c r="D17" s="9" t="e">
        <f>COUNTIF('全国植樹祭、R7年用ポスター　別紙様式1'!#REF!,B17)</f>
        <v>#REF!</v>
      </c>
      <c r="E17" s="7" t="e">
        <f>COUNTIFS('全国植樹祭、R7年用ポスター　別紙様式1'!#REF!,B17,'全国植樹祭、R7年用ポスター　別紙様式1'!$K$3:$K$6,"審査対象外")</f>
        <v>#REF!</v>
      </c>
      <c r="F17" s="9" t="e">
        <f t="shared" si="0"/>
        <v>#REF!</v>
      </c>
      <c r="G17" s="52"/>
      <c r="H17" s="50"/>
      <c r="I17" s="50"/>
      <c r="J17" s="50"/>
      <c r="K17" s="50"/>
      <c r="L17" s="50"/>
    </row>
    <row r="18" spans="2:21" ht="21.75" customHeight="1" x14ac:dyDescent="0.2">
      <c r="B18" s="15"/>
      <c r="C18" s="57"/>
      <c r="D18" s="58" t="e">
        <f>COUNTIF('全国植樹祭、R7年用ポスター　別紙様式1'!#REF!,B18)</f>
        <v>#REF!</v>
      </c>
      <c r="E18" s="59" t="e">
        <f>COUNTIFS('全国植樹祭、R7年用ポスター　別紙様式1'!#REF!,B18,'全国植樹祭、R7年用ポスター　別紙様式1'!$K$3:$K$6,"審査対象外")</f>
        <v>#REF!</v>
      </c>
      <c r="F18" s="58" t="e">
        <f t="shared" si="0"/>
        <v>#REF!</v>
      </c>
      <c r="G18" s="60"/>
      <c r="H18" s="61"/>
      <c r="I18" s="61"/>
      <c r="J18" s="61"/>
      <c r="K18" s="61">
        <v>1</v>
      </c>
      <c r="L18" s="61"/>
      <c r="M18" s="59"/>
      <c r="N18" s="59" t="s">
        <v>78</v>
      </c>
    </row>
    <row r="19" spans="2:21" customFormat="1" ht="21.75" customHeight="1" x14ac:dyDescent="0.2">
      <c r="B19" s="4"/>
      <c r="C19" s="10"/>
      <c r="D19" s="9" t="e">
        <f>COUNTIF('全国植樹祭、R7年用ポスター　別紙様式1'!#REF!,B19)</f>
        <v>#REF!</v>
      </c>
      <c r="E19" s="7" t="e">
        <f>COUNTIFS('全国植樹祭、R7年用ポスター　別紙様式1'!#REF!,B19,'全国植樹祭、R7年用ポスター　別紙様式1'!$K$3:$K$6,"審査対象外")</f>
        <v>#REF!</v>
      </c>
      <c r="F19" s="9" t="e">
        <f t="shared" si="0"/>
        <v>#REF!</v>
      </c>
      <c r="G19" s="52"/>
      <c r="H19" s="50"/>
      <c r="I19" s="50"/>
      <c r="J19" s="50"/>
      <c r="K19" s="50"/>
      <c r="L19" s="50"/>
      <c r="M19" s="7" t="s">
        <v>74</v>
      </c>
      <c r="N19" s="7">
        <f>COUNTIFS($B$3:$B$61,"*小学校*")</f>
        <v>0</v>
      </c>
    </row>
    <row r="20" spans="2:21" customFormat="1" ht="21.75" customHeight="1" x14ac:dyDescent="0.2">
      <c r="B20" s="4"/>
      <c r="C20" s="10"/>
      <c r="D20" s="9" t="e">
        <f>COUNTIF('全国植樹祭、R7年用ポスター　別紙様式1'!#REF!,B20)</f>
        <v>#REF!</v>
      </c>
      <c r="E20" s="7" t="e">
        <f>COUNTIFS('全国植樹祭、R7年用ポスター　別紙様式1'!#REF!,B20,'全国植樹祭、R7年用ポスター　別紙様式1'!$K$3:$K$6,"審査対象外")</f>
        <v>#REF!</v>
      </c>
      <c r="F20" s="9" t="e">
        <f t="shared" si="0"/>
        <v>#REF!</v>
      </c>
      <c r="G20" s="52"/>
      <c r="H20" s="50"/>
      <c r="I20" s="50"/>
      <c r="J20" s="50"/>
      <c r="K20" s="50"/>
      <c r="L20" s="50"/>
      <c r="M20" s="7" t="s">
        <v>76</v>
      </c>
      <c r="N20" s="7">
        <f>COUNTIFS($B$3:$B$61,"*中学校*")</f>
        <v>0</v>
      </c>
    </row>
    <row r="21" spans="2:21" customFormat="1" ht="21.75" customHeight="1" x14ac:dyDescent="0.2">
      <c r="B21" s="4"/>
      <c r="C21" s="10"/>
      <c r="D21" s="9" t="e">
        <f>COUNTIF('全国植樹祭、R7年用ポスター　別紙様式1'!#REF!,B21)</f>
        <v>#REF!</v>
      </c>
      <c r="E21" s="7" t="e">
        <f>COUNTIFS('全国植樹祭、R7年用ポスター　別紙様式1'!#REF!,B21,'全国植樹祭、R7年用ポスター　別紙様式1'!$K$3:$K$6,"審査対象外")</f>
        <v>#REF!</v>
      </c>
      <c r="F21" s="9" t="e">
        <f t="shared" si="0"/>
        <v>#REF!</v>
      </c>
      <c r="G21" s="52"/>
      <c r="H21" s="50"/>
      <c r="I21" s="50"/>
      <c r="J21" s="50"/>
      <c r="K21" s="50"/>
      <c r="L21" s="50"/>
      <c r="M21" s="7" t="s">
        <v>77</v>
      </c>
      <c r="N21" s="7">
        <f>COUNTIFS($B$3:$B$61,"*高*校*")</f>
        <v>0</v>
      </c>
      <c r="O21" t="s">
        <v>97</v>
      </c>
    </row>
    <row r="22" spans="2:21" ht="21.75" customHeight="1" thickBot="1" x14ac:dyDescent="0.25">
      <c r="B22" s="15"/>
      <c r="C22" s="57"/>
      <c r="D22" s="58" t="e">
        <f>COUNTIF('全国植樹祭、R7年用ポスター　別紙様式1'!#REF!,B22)</f>
        <v>#REF!</v>
      </c>
      <c r="E22" s="59" t="e">
        <f>COUNTIFS('全国植樹祭、R7年用ポスター　別紙様式1'!#REF!,B22,'全国植樹祭、R7年用ポスター　別紙様式1'!$K$3:$K$6,"審査対象外")</f>
        <v>#REF!</v>
      </c>
      <c r="F22" s="58" t="e">
        <f t="shared" si="0"/>
        <v>#REF!</v>
      </c>
      <c r="G22" s="60"/>
      <c r="H22" s="61"/>
      <c r="I22" s="61"/>
      <c r="J22" s="61">
        <v>1</v>
      </c>
      <c r="K22" s="61">
        <v>1</v>
      </c>
      <c r="L22" s="61"/>
    </row>
    <row r="23" spans="2:21" customFormat="1" ht="21.75" customHeight="1" x14ac:dyDescent="0.2">
      <c r="B23" s="4"/>
      <c r="C23" s="10"/>
      <c r="D23" s="9" t="e">
        <f>COUNTIF('全国植樹祭、R7年用ポスター　別紙様式1'!#REF!,B23)</f>
        <v>#REF!</v>
      </c>
      <c r="E23" s="7" t="e">
        <f>COUNTIFS('全国植樹祭、R7年用ポスター　別紙様式1'!#REF!,B23,'全国植樹祭、R7年用ポスター　別紙様式1'!$K$3:$K$6,"審査対象外")</f>
        <v>#REF!</v>
      </c>
      <c r="F23" s="9" t="e">
        <f t="shared" si="0"/>
        <v>#REF!</v>
      </c>
      <c r="G23" s="52"/>
      <c r="H23" s="50"/>
      <c r="I23" s="50"/>
      <c r="J23" s="50"/>
      <c r="K23" s="50"/>
      <c r="L23" s="50"/>
      <c r="M23" s="104" t="s">
        <v>79</v>
      </c>
      <c r="N23" s="115" t="s">
        <v>92</v>
      </c>
      <c r="O23" s="106" t="s">
        <v>91</v>
      </c>
      <c r="P23" s="31" t="s">
        <v>80</v>
      </c>
      <c r="Q23" s="108" t="s">
        <v>82</v>
      </c>
      <c r="R23" s="109"/>
      <c r="S23" s="109"/>
      <c r="T23" s="109"/>
      <c r="U23" s="110"/>
    </row>
    <row r="24" spans="2:21" customFormat="1" ht="21.75" customHeight="1" x14ac:dyDescent="0.2">
      <c r="B24" s="4"/>
      <c r="C24" s="10"/>
      <c r="D24" s="9" t="e">
        <f>COUNTIF('全国植樹祭、R7年用ポスター　別紙様式1'!#REF!,B24)</f>
        <v>#REF!</v>
      </c>
      <c r="E24" s="7" t="e">
        <f>COUNTIFS('全国植樹祭、R7年用ポスター　別紙様式1'!#REF!,B24,'全国植樹祭、R7年用ポスター　別紙様式1'!$K$3:$K$6,"審査対象外")</f>
        <v>#REF!</v>
      </c>
      <c r="F24" s="9" t="e">
        <f t="shared" si="0"/>
        <v>#REF!</v>
      </c>
      <c r="G24" s="52"/>
      <c r="H24" s="50"/>
      <c r="I24" s="50"/>
      <c r="J24" s="50"/>
      <c r="K24" s="50"/>
      <c r="L24" s="50"/>
      <c r="M24" s="105"/>
      <c r="N24" s="116"/>
      <c r="O24" s="107"/>
      <c r="P24" s="32" t="s">
        <v>81</v>
      </c>
      <c r="Q24" s="30" t="s">
        <v>83</v>
      </c>
      <c r="R24" s="20" t="s">
        <v>84</v>
      </c>
      <c r="S24" s="20" t="s">
        <v>85</v>
      </c>
      <c r="T24" s="20" t="s">
        <v>86</v>
      </c>
      <c r="U24" s="24" t="s">
        <v>87</v>
      </c>
    </row>
    <row r="25" spans="2:21" customFormat="1" ht="21.75" customHeight="1" x14ac:dyDescent="0.2">
      <c r="B25" s="4"/>
      <c r="C25" s="10"/>
      <c r="D25" s="9" t="e">
        <f>COUNTIF('全国植樹祭、R7年用ポスター　別紙様式1'!#REF!,B25)</f>
        <v>#REF!</v>
      </c>
      <c r="E25" s="7" t="e">
        <f>COUNTIFS('全国植樹祭、R7年用ポスター　別紙様式1'!#REF!,B25,'全国植樹祭、R7年用ポスター　別紙様式1'!$K$3:$K$6,"審査対象外")</f>
        <v>#REF!</v>
      </c>
      <c r="F25" s="9" t="e">
        <f t="shared" si="0"/>
        <v>#REF!</v>
      </c>
      <c r="G25" s="52"/>
      <c r="H25" s="50"/>
      <c r="I25" s="50"/>
      <c r="J25" s="50"/>
      <c r="K25" s="50"/>
      <c r="L25" s="50"/>
      <c r="M25" s="98" t="s">
        <v>73</v>
      </c>
      <c r="N25" s="33"/>
      <c r="O25" s="35">
        <f>N19</f>
        <v>0</v>
      </c>
      <c r="P25" s="111" t="e">
        <f>R9</f>
        <v>#REF!</v>
      </c>
      <c r="Q25" s="101">
        <v>1</v>
      </c>
      <c r="R25" s="91">
        <v>2</v>
      </c>
      <c r="S25" s="91">
        <v>4</v>
      </c>
      <c r="T25" s="91">
        <v>8</v>
      </c>
      <c r="U25" s="25"/>
    </row>
    <row r="26" spans="2:21" customFormat="1" ht="21.75" customHeight="1" x14ac:dyDescent="0.2">
      <c r="B26" s="4"/>
      <c r="C26" s="10"/>
      <c r="D26" s="9" t="e">
        <f>COUNTIF('全国植樹祭、R7年用ポスター　別紙様式1'!#REF!,B26)</f>
        <v>#REF!</v>
      </c>
      <c r="E26" s="7" t="e">
        <f>COUNTIFS('全国植樹祭、R7年用ポスター　別紙様式1'!#REF!,B26,'全国植樹祭、R7年用ポスター　別紙様式1'!$K$3:$K$6,"審査対象外")</f>
        <v>#REF!</v>
      </c>
      <c r="F26" s="9" t="e">
        <f t="shared" si="0"/>
        <v>#REF!</v>
      </c>
      <c r="G26" s="52"/>
      <c r="H26" s="50"/>
      <c r="I26" s="50"/>
      <c r="J26" s="50"/>
      <c r="K26" s="50"/>
      <c r="L26" s="50"/>
      <c r="M26" s="98"/>
      <c r="N26" s="41">
        <f>SUMIFS($C$3:$C$61,$B$3:$B$61,"*小学校")</f>
        <v>0</v>
      </c>
      <c r="O26" s="36" t="e">
        <f>SUM(N4:N9)</f>
        <v>#REF!</v>
      </c>
      <c r="P26" s="112"/>
      <c r="Q26" s="102"/>
      <c r="R26" s="92"/>
      <c r="S26" s="92"/>
      <c r="T26" s="92"/>
      <c r="U26" s="26">
        <f>SUM(R25:T27)</f>
        <v>14</v>
      </c>
    </row>
    <row r="27" spans="2:21" customFormat="1" ht="21.75" customHeight="1" x14ac:dyDescent="0.2">
      <c r="B27" s="4"/>
      <c r="C27" s="10"/>
      <c r="D27" s="9" t="e">
        <f>COUNTIF('全国植樹祭、R7年用ポスター　別紙様式1'!#REF!,B27)</f>
        <v>#REF!</v>
      </c>
      <c r="E27" s="7" t="e">
        <f>COUNTIFS('全国植樹祭、R7年用ポスター　別紙様式1'!#REF!,B27,'全国植樹祭、R7年用ポスター　別紙様式1'!$K$3:$K$6,"審査対象外")</f>
        <v>#REF!</v>
      </c>
      <c r="F27" s="9" t="e">
        <f t="shared" si="0"/>
        <v>#REF!</v>
      </c>
      <c r="G27" s="52"/>
      <c r="H27" s="50"/>
      <c r="I27" s="50"/>
      <c r="J27" s="50"/>
      <c r="K27" s="50"/>
      <c r="L27" s="50"/>
      <c r="M27" s="98"/>
      <c r="N27" s="41"/>
      <c r="O27" s="37" t="e">
        <f>O26/O35</f>
        <v>#REF!</v>
      </c>
      <c r="P27" s="113"/>
      <c r="Q27" s="102"/>
      <c r="R27" s="97"/>
      <c r="S27" s="97"/>
      <c r="T27" s="97"/>
      <c r="U27" s="27" t="e">
        <f>U26/P25</f>
        <v>#REF!</v>
      </c>
    </row>
    <row r="28" spans="2:21" customFormat="1" ht="21.75" customHeight="1" x14ac:dyDescent="0.2">
      <c r="B28" s="4"/>
      <c r="C28" s="10"/>
      <c r="D28" s="9" t="e">
        <f>COUNTIF('全国植樹祭、R7年用ポスター　別紙様式1'!#REF!,B28)</f>
        <v>#REF!</v>
      </c>
      <c r="E28" s="7" t="e">
        <f>COUNTIFS('全国植樹祭、R7年用ポスター　別紙様式1'!#REF!,B28,'全国植樹祭、R7年用ポスター　別紙様式1'!$K$3:$K$6,"審査対象外")</f>
        <v>#REF!</v>
      </c>
      <c r="F28" s="9" t="e">
        <f t="shared" si="0"/>
        <v>#REF!</v>
      </c>
      <c r="G28" s="52"/>
      <c r="H28" s="50"/>
      <c r="I28" s="50"/>
      <c r="J28" s="50"/>
      <c r="K28" s="50"/>
      <c r="L28" s="50"/>
      <c r="M28" s="98" t="s">
        <v>75</v>
      </c>
      <c r="N28" s="42"/>
      <c r="O28" s="34">
        <f>N20</f>
        <v>0</v>
      </c>
      <c r="P28" s="94" t="e">
        <f>R12</f>
        <v>#REF!</v>
      </c>
      <c r="Q28" s="102"/>
      <c r="R28" s="91">
        <v>1</v>
      </c>
      <c r="S28" s="91">
        <v>2</v>
      </c>
      <c r="T28" s="91">
        <v>3</v>
      </c>
      <c r="U28" s="25"/>
    </row>
    <row r="29" spans="2:21" ht="21.75" customHeight="1" x14ac:dyDescent="0.2">
      <c r="B29" s="15"/>
      <c r="C29" s="57"/>
      <c r="D29" s="58" t="e">
        <f>COUNTIF('全国植樹祭、R7年用ポスター　別紙様式1'!#REF!,B29)</f>
        <v>#REF!</v>
      </c>
      <c r="E29" s="59" t="e">
        <f>COUNTIFS('全国植樹祭、R7年用ポスター　別紙様式1'!#REF!,B29,'全国植樹祭、R7年用ポスター　別紙様式1'!$K$3:$K$6,"審査対象外")</f>
        <v>#REF!</v>
      </c>
      <c r="F29" s="58" t="e">
        <f t="shared" si="0"/>
        <v>#REF!</v>
      </c>
      <c r="G29" s="60"/>
      <c r="H29" s="61"/>
      <c r="I29" s="61">
        <v>1</v>
      </c>
      <c r="J29" s="61"/>
      <c r="K29" s="61"/>
      <c r="L29" s="61"/>
      <c r="M29" s="98"/>
      <c r="N29" s="66">
        <f>SUMIFS($C$3:$C$61,$B$3:$B$61,"*中学校")</f>
        <v>0</v>
      </c>
      <c r="O29" s="67" t="e">
        <f>SUM(N10:N12)</f>
        <v>#REF!</v>
      </c>
      <c r="P29" s="95"/>
      <c r="Q29" s="102"/>
      <c r="R29" s="92"/>
      <c r="S29" s="92"/>
      <c r="T29" s="92"/>
      <c r="U29" s="68">
        <f>SUM(R28:T30)</f>
        <v>6</v>
      </c>
    </row>
    <row r="30" spans="2:21" ht="21.75" customHeight="1" x14ac:dyDescent="0.2">
      <c r="B30" s="15"/>
      <c r="C30" s="57"/>
      <c r="D30" s="58" t="e">
        <f>COUNTIF('全国植樹祭、R7年用ポスター　別紙様式1'!#REF!,B30)</f>
        <v>#REF!</v>
      </c>
      <c r="E30" s="59" t="e">
        <f>COUNTIFS('全国植樹祭、R7年用ポスター　別紙様式1'!#REF!,B30,'全国植樹祭、R7年用ポスター　別紙様式1'!$K$3:$K$6,"審査対象外")</f>
        <v>#REF!</v>
      </c>
      <c r="F30" s="58" t="e">
        <f t="shared" si="0"/>
        <v>#REF!</v>
      </c>
      <c r="G30" s="60"/>
      <c r="H30" s="61"/>
      <c r="I30" s="61"/>
      <c r="J30" s="61"/>
      <c r="K30" s="61">
        <v>1</v>
      </c>
      <c r="L30" s="61"/>
      <c r="M30" s="98"/>
      <c r="N30" s="69"/>
      <c r="O30" s="70" t="e">
        <f>O29/O35</f>
        <v>#REF!</v>
      </c>
      <c r="P30" s="96"/>
      <c r="Q30" s="102"/>
      <c r="R30" s="97"/>
      <c r="S30" s="97"/>
      <c r="T30" s="97"/>
      <c r="U30" s="71" t="e">
        <f>U29/P28</f>
        <v>#REF!</v>
      </c>
    </row>
    <row r="31" spans="2:21" customFormat="1" ht="21.75" customHeight="1" x14ac:dyDescent="0.2">
      <c r="B31" s="4"/>
      <c r="C31" s="10"/>
      <c r="D31" s="9" t="e">
        <f>COUNTIF('全国植樹祭、R7年用ポスター　別紙様式1'!#REF!,B31)</f>
        <v>#REF!</v>
      </c>
      <c r="E31" s="7" t="e">
        <f>COUNTIFS('全国植樹祭、R7年用ポスター　別紙様式1'!#REF!,B31,'全国植樹祭、R7年用ポスター　別紙様式1'!$K$3:$K$6,"審査対象外")</f>
        <v>#REF!</v>
      </c>
      <c r="F31" s="9" t="e">
        <f t="shared" si="0"/>
        <v>#REF!</v>
      </c>
      <c r="G31" s="52"/>
      <c r="H31" s="50"/>
      <c r="I31" s="50"/>
      <c r="J31" s="50"/>
      <c r="K31" s="50"/>
      <c r="L31" s="50"/>
      <c r="M31" s="38" t="s">
        <v>88</v>
      </c>
      <c r="N31" s="42"/>
      <c r="O31" s="21">
        <f>N21</f>
        <v>0</v>
      </c>
      <c r="P31" s="94" t="e">
        <f>R15</f>
        <v>#REF!</v>
      </c>
      <c r="Q31" s="102"/>
      <c r="R31" s="91">
        <v>1</v>
      </c>
      <c r="S31" s="91">
        <v>1</v>
      </c>
      <c r="T31" s="91">
        <v>0</v>
      </c>
      <c r="U31" s="25"/>
    </row>
    <row r="32" spans="2:21" ht="21.75" customHeight="1" x14ac:dyDescent="0.2">
      <c r="B32" s="15"/>
      <c r="C32" s="57"/>
      <c r="D32" s="58" t="e">
        <f>COUNTIF('全国植樹祭、R7年用ポスター　別紙様式1'!#REF!,B32)</f>
        <v>#REF!</v>
      </c>
      <c r="E32" s="59" t="e">
        <f>COUNTIFS('全国植樹祭、R7年用ポスター　別紙様式1'!#REF!,B32,'全国植樹祭、R7年用ポスター　別紙様式1'!$K$3:$K$6,"審査対象外")</f>
        <v>#REF!</v>
      </c>
      <c r="F32" s="58" t="e">
        <f t="shared" si="0"/>
        <v>#REF!</v>
      </c>
      <c r="G32" s="60"/>
      <c r="H32" s="61"/>
      <c r="I32" s="61"/>
      <c r="J32" s="61"/>
      <c r="K32" s="61">
        <v>1</v>
      </c>
      <c r="L32" s="61"/>
      <c r="M32" s="72" t="s">
        <v>89</v>
      </c>
      <c r="N32" s="66">
        <f>SUMIFS($C$3:$C$61,$B$3:$B$61,"*高*校*")</f>
        <v>0</v>
      </c>
      <c r="O32" s="67" t="e">
        <f>SUM(N13:N15)</f>
        <v>#REF!</v>
      </c>
      <c r="P32" s="95"/>
      <c r="Q32" s="102"/>
      <c r="R32" s="92"/>
      <c r="S32" s="92"/>
      <c r="T32" s="92"/>
      <c r="U32" s="68">
        <f>SUM(R31:T33)</f>
        <v>2</v>
      </c>
    </row>
    <row r="33" spans="2:21" customFormat="1" ht="21.75" customHeight="1" x14ac:dyDescent="0.2">
      <c r="B33" s="4"/>
      <c r="C33" s="10"/>
      <c r="D33" s="9" t="e">
        <f>COUNTIF('全国植樹祭、R7年用ポスター　別紙様式1'!#REF!,B33)</f>
        <v>#REF!</v>
      </c>
      <c r="E33" s="7" t="e">
        <f>COUNTIFS('全国植樹祭、R7年用ポスター　別紙様式1'!#REF!,B33,'全国植樹祭、R7年用ポスター　別紙様式1'!$K$3:$K$6,"審査対象外")</f>
        <v>#REF!</v>
      </c>
      <c r="F33" s="9" t="e">
        <f t="shared" si="0"/>
        <v>#REF!</v>
      </c>
      <c r="G33" s="52"/>
      <c r="H33" s="50"/>
      <c r="I33" s="50"/>
      <c r="J33" s="50"/>
      <c r="K33" s="50"/>
      <c r="L33" s="50"/>
      <c r="M33" s="39"/>
      <c r="N33" s="43"/>
      <c r="O33" s="22" t="e">
        <f>O32/O35</f>
        <v>#REF!</v>
      </c>
      <c r="P33" s="96"/>
      <c r="Q33" s="114"/>
      <c r="R33" s="97"/>
      <c r="S33" s="97"/>
      <c r="T33" s="97"/>
      <c r="U33" s="27" t="e">
        <f>U32/P31</f>
        <v>#REF!</v>
      </c>
    </row>
    <row r="34" spans="2:21" customFormat="1" ht="21.75" customHeight="1" x14ac:dyDescent="0.2">
      <c r="B34" s="4"/>
      <c r="C34" s="10"/>
      <c r="D34" s="9" t="e">
        <f>COUNTIF('全国植樹祭、R7年用ポスター　別紙様式1'!#REF!,B34)</f>
        <v>#REF!</v>
      </c>
      <c r="E34" s="7" t="e">
        <f>COUNTIFS('全国植樹祭、R7年用ポスター　別紙様式1'!#REF!,B34,'全国植樹祭、R7年用ポスター　別紙様式1'!$K$3:$K$6,"審査対象外")</f>
        <v>#REF!</v>
      </c>
      <c r="F34" s="9" t="e">
        <f t="shared" si="0"/>
        <v>#REF!</v>
      </c>
      <c r="G34" s="52"/>
      <c r="H34" s="50"/>
      <c r="I34" s="50"/>
      <c r="J34" s="50"/>
      <c r="K34" s="50"/>
      <c r="L34" s="50"/>
      <c r="M34" s="98" t="s">
        <v>90</v>
      </c>
      <c r="N34" s="42"/>
      <c r="O34" s="23">
        <f>SUM(N19:N21)</f>
        <v>0</v>
      </c>
      <c r="P34" s="94" t="e">
        <f>SUM(P25:P33)</f>
        <v>#REF!</v>
      </c>
      <c r="Q34" s="101">
        <v>1</v>
      </c>
      <c r="R34" s="91">
        <f>SUM(R25:R33)</f>
        <v>4</v>
      </c>
      <c r="S34" s="91">
        <f>SUM(S25:S33)</f>
        <v>7</v>
      </c>
      <c r="T34" s="91">
        <f>SUM(T25:T33)</f>
        <v>11</v>
      </c>
      <c r="U34" s="26"/>
    </row>
    <row r="35" spans="2:21" ht="21.75" customHeight="1" x14ac:dyDescent="0.2">
      <c r="B35" s="15"/>
      <c r="C35" s="57"/>
      <c r="D35" s="58" t="e">
        <f>COUNTIF('全国植樹祭、R7年用ポスター　別紙様式1'!#REF!,B35)</f>
        <v>#REF!</v>
      </c>
      <c r="E35" s="59" t="e">
        <f>COUNTIFS('全国植樹祭、R7年用ポスター　別紙様式1'!#REF!,B35,'全国植樹祭、R7年用ポスター　別紙様式1'!$K$3:$K$6,"審査対象外")</f>
        <v>#REF!</v>
      </c>
      <c r="F35" s="58" t="e">
        <f t="shared" si="0"/>
        <v>#REF!</v>
      </c>
      <c r="G35" s="60"/>
      <c r="H35" s="61"/>
      <c r="I35" s="61"/>
      <c r="J35" s="61">
        <v>1</v>
      </c>
      <c r="K35" s="61"/>
      <c r="L35" s="61"/>
      <c r="M35" s="98"/>
      <c r="N35" s="66">
        <f>SUM(N25:N33)</f>
        <v>0</v>
      </c>
      <c r="O35" s="67" t="e">
        <f>O26+O29+O32</f>
        <v>#REF!</v>
      </c>
      <c r="P35" s="95"/>
      <c r="Q35" s="102"/>
      <c r="R35" s="92"/>
      <c r="S35" s="92"/>
      <c r="T35" s="92"/>
      <c r="U35" s="68">
        <f>SUM(Q34:T36)</f>
        <v>23</v>
      </c>
    </row>
    <row r="36" spans="2:21" customFormat="1" ht="21.75" customHeight="1" thickBot="1" x14ac:dyDescent="0.25">
      <c r="B36" s="4"/>
      <c r="C36" s="10"/>
      <c r="D36" s="9" t="e">
        <f>COUNTIF('全国植樹祭、R7年用ポスター　別紙様式1'!#REF!,B36)</f>
        <v>#REF!</v>
      </c>
      <c r="E36" s="7" t="e">
        <f>COUNTIFS('全国植樹祭、R7年用ポスター　別紙様式1'!#REF!,B36,'全国植樹祭、R7年用ポスター　別紙様式1'!$K$3:$K$6,"審査対象外")</f>
        <v>#REF!</v>
      </c>
      <c r="F36" s="9" t="e">
        <f t="shared" si="0"/>
        <v>#REF!</v>
      </c>
      <c r="G36" s="52"/>
      <c r="H36" s="50"/>
      <c r="I36" s="50"/>
      <c r="J36" s="50"/>
      <c r="K36" s="50"/>
      <c r="L36" s="50"/>
      <c r="M36" s="99"/>
      <c r="N36" s="40"/>
      <c r="O36" s="28" t="e">
        <f>O27+O30+O33</f>
        <v>#REF!</v>
      </c>
      <c r="P36" s="100"/>
      <c r="Q36" s="103"/>
      <c r="R36" s="93"/>
      <c r="S36" s="93"/>
      <c r="T36" s="93"/>
      <c r="U36" s="29" t="e">
        <f>U35/P34</f>
        <v>#REF!</v>
      </c>
    </row>
    <row r="37" spans="2:21" customFormat="1" ht="21.75" customHeight="1" x14ac:dyDescent="0.2">
      <c r="B37" s="4"/>
      <c r="C37" s="10"/>
      <c r="D37" s="9" t="e">
        <f>COUNTIF('全国植樹祭、R7年用ポスター　別紙様式1'!#REF!,B37)</f>
        <v>#REF!</v>
      </c>
      <c r="E37" s="7" t="e">
        <f>COUNTIFS('全国植樹祭、R7年用ポスター　別紙様式1'!#REF!,B37,'全国植樹祭、R7年用ポスター　別紙様式1'!$K$3:$K$6,"審査対象外")</f>
        <v>#REF!</v>
      </c>
      <c r="F37" s="9" t="e">
        <f t="shared" si="0"/>
        <v>#REF!</v>
      </c>
      <c r="G37" s="52"/>
      <c r="H37" s="50"/>
      <c r="I37" s="50"/>
      <c r="J37" s="50"/>
      <c r="K37" s="50"/>
      <c r="L37" s="50"/>
    </row>
    <row r="38" spans="2:21" customFormat="1" ht="21.75" customHeight="1" x14ac:dyDescent="0.2">
      <c r="B38" s="4"/>
      <c r="C38" s="10"/>
      <c r="D38" s="9" t="e">
        <f>COUNTIF('全国植樹祭、R7年用ポスター　別紙様式1'!#REF!,B38)</f>
        <v>#REF!</v>
      </c>
      <c r="E38" s="7" t="e">
        <f>COUNTIFS('全国植樹祭、R7年用ポスター　別紙様式1'!#REF!,B38,'全国植樹祭、R7年用ポスター　別紙様式1'!$K$3:$K$6,"審査対象外")</f>
        <v>#REF!</v>
      </c>
      <c r="F38" s="9" t="e">
        <f t="shared" si="0"/>
        <v>#REF!</v>
      </c>
      <c r="G38" s="52"/>
      <c r="H38" s="50"/>
      <c r="I38" s="50"/>
      <c r="J38" s="50"/>
      <c r="K38" s="50"/>
      <c r="L38" s="50"/>
    </row>
    <row r="39" spans="2:21" customFormat="1" ht="21.75" customHeight="1" x14ac:dyDescent="0.2">
      <c r="B39" s="4"/>
      <c r="C39" s="10"/>
      <c r="D39" s="9" t="e">
        <f>COUNTIF('全国植樹祭、R7年用ポスター　別紙様式1'!#REF!,B39)</f>
        <v>#REF!</v>
      </c>
      <c r="E39" s="7" t="e">
        <f>COUNTIFS('全国植樹祭、R7年用ポスター　別紙様式1'!#REF!,B39,'全国植樹祭、R7年用ポスター　別紙様式1'!$K$3:$K$6,"審査対象外")</f>
        <v>#REF!</v>
      </c>
      <c r="F39" s="9" t="e">
        <f t="shared" si="0"/>
        <v>#REF!</v>
      </c>
      <c r="G39" s="52"/>
      <c r="H39" s="50"/>
      <c r="I39" s="50"/>
      <c r="J39" s="50"/>
      <c r="K39" s="50"/>
      <c r="L39" s="50"/>
    </row>
    <row r="40" spans="2:21" ht="21.75" customHeight="1" x14ac:dyDescent="0.2">
      <c r="B40" s="15"/>
      <c r="C40" s="57"/>
      <c r="D40" s="58" t="e">
        <f>COUNTIF('全国植樹祭、R7年用ポスター　別紙様式1'!#REF!,B40)</f>
        <v>#REF!</v>
      </c>
      <c r="E40" s="59" t="e">
        <f>COUNTIFS('全国植樹祭、R7年用ポスター　別紙様式1'!#REF!,B40,'全国植樹祭、R7年用ポスター　別紙様式1'!$K$3:$K$6,"審査対象外")</f>
        <v>#REF!</v>
      </c>
      <c r="F40" s="58" t="e">
        <f t="shared" si="0"/>
        <v>#REF!</v>
      </c>
      <c r="G40" s="60"/>
      <c r="H40" s="61"/>
      <c r="I40" s="61"/>
      <c r="J40" s="61"/>
      <c r="K40" s="61">
        <v>2</v>
      </c>
      <c r="L40" s="61"/>
    </row>
    <row r="41" spans="2:21" ht="21.75" customHeight="1" x14ac:dyDescent="0.2">
      <c r="B41" s="15"/>
      <c r="C41" s="57"/>
      <c r="D41" s="58" t="e">
        <f>COUNTIF('全国植樹祭、R7年用ポスター　別紙様式1'!#REF!,B41)</f>
        <v>#REF!</v>
      </c>
      <c r="E41" s="59" t="e">
        <f>COUNTIFS('全国植樹祭、R7年用ポスター　別紙様式1'!#REF!,B41,'全国植樹祭、R7年用ポスター　別紙様式1'!$K$3:$K$6,"審査対象外")</f>
        <v>#REF!</v>
      </c>
      <c r="F41" s="58" t="e">
        <f t="shared" si="0"/>
        <v>#REF!</v>
      </c>
      <c r="G41" s="60"/>
      <c r="H41" s="61">
        <v>1</v>
      </c>
      <c r="I41" s="61"/>
      <c r="J41" s="61"/>
      <c r="K41" s="61"/>
      <c r="L41" s="61"/>
    </row>
    <row r="42" spans="2:21" ht="21.75" customHeight="1" x14ac:dyDescent="0.2">
      <c r="B42" s="15"/>
      <c r="C42" s="57"/>
      <c r="D42" s="58" t="e">
        <f>COUNTIF('全国植樹祭、R7年用ポスター　別紙様式1'!#REF!,B42)</f>
        <v>#REF!</v>
      </c>
      <c r="E42" s="59" t="e">
        <f>COUNTIFS('全国植樹祭、R7年用ポスター　別紙様式1'!#REF!,B42,'全国植樹祭、R7年用ポスター　別紙様式1'!$K$3:$K$6,"審査対象外")</f>
        <v>#REF!</v>
      </c>
      <c r="F42" s="58" t="e">
        <f t="shared" si="0"/>
        <v>#REF!</v>
      </c>
      <c r="G42" s="60"/>
      <c r="H42" s="61"/>
      <c r="I42" s="61"/>
      <c r="J42" s="61">
        <v>1</v>
      </c>
      <c r="K42" s="61"/>
      <c r="L42" s="61"/>
    </row>
    <row r="43" spans="2:21" customFormat="1" ht="21.75" customHeight="1" x14ac:dyDescent="0.2">
      <c r="B43" s="4"/>
      <c r="C43" s="10"/>
      <c r="D43" s="9" t="e">
        <f>COUNTIF('全国植樹祭、R7年用ポスター　別紙様式1'!#REF!,B43)</f>
        <v>#REF!</v>
      </c>
      <c r="E43" s="7" t="e">
        <f>COUNTIFS('全国植樹祭、R7年用ポスター　別紙様式1'!#REF!,B43,'全国植樹祭、R7年用ポスター　別紙様式1'!$K$3:$K$6,"審査対象外")</f>
        <v>#REF!</v>
      </c>
      <c r="F43" s="9" t="e">
        <f t="shared" si="0"/>
        <v>#REF!</v>
      </c>
      <c r="G43" s="52"/>
      <c r="H43" s="50"/>
      <c r="I43" s="50"/>
      <c r="J43" s="50"/>
      <c r="K43" s="50"/>
      <c r="L43" s="50"/>
    </row>
    <row r="44" spans="2:21" ht="21.75" customHeight="1" x14ac:dyDescent="0.2">
      <c r="B44" s="15"/>
      <c r="C44" s="57"/>
      <c r="D44" s="58" t="e">
        <f>COUNTIF('全国植樹祭、R7年用ポスター　別紙様式1'!#REF!,B44)</f>
        <v>#REF!</v>
      </c>
      <c r="E44" s="59" t="e">
        <f>COUNTIFS('全国植樹祭、R7年用ポスター　別紙様式1'!#REF!,B44,'全国植樹祭、R7年用ポスター　別紙様式1'!$K$3:$K$6,"審査対象外")</f>
        <v>#REF!</v>
      </c>
      <c r="F44" s="58" t="e">
        <f t="shared" si="0"/>
        <v>#REF!</v>
      </c>
      <c r="G44" s="60"/>
      <c r="H44" s="61"/>
      <c r="I44" s="61"/>
      <c r="J44" s="61">
        <v>1</v>
      </c>
      <c r="K44" s="61"/>
      <c r="L44" s="61"/>
    </row>
    <row r="45" spans="2:21" customFormat="1" ht="21.75" customHeight="1" x14ac:dyDescent="0.2">
      <c r="B45" s="4"/>
      <c r="C45" s="10"/>
      <c r="D45" s="9" t="e">
        <f>COUNTIF('全国植樹祭、R7年用ポスター　別紙様式1'!#REF!,B45)</f>
        <v>#REF!</v>
      </c>
      <c r="E45" s="7" t="e">
        <f>COUNTIFS('全国植樹祭、R7年用ポスター　別紙様式1'!#REF!,B45,'全国植樹祭、R7年用ポスター　別紙様式1'!$K$3:$K$6,"審査対象外")</f>
        <v>#REF!</v>
      </c>
      <c r="F45" s="9" t="e">
        <f t="shared" si="0"/>
        <v>#REF!</v>
      </c>
      <c r="G45" s="52"/>
      <c r="H45" s="50"/>
      <c r="I45" s="50"/>
      <c r="J45" s="50"/>
      <c r="K45" s="50"/>
      <c r="L45" s="50"/>
    </row>
    <row r="46" spans="2:21" customFormat="1" ht="21.75" customHeight="1" x14ac:dyDescent="0.2">
      <c r="B46" s="4"/>
      <c r="C46" s="10"/>
      <c r="D46" s="9" t="e">
        <f>COUNTIF('全国植樹祭、R7年用ポスター　別紙様式1'!#REF!,B46)</f>
        <v>#REF!</v>
      </c>
      <c r="E46" s="7" t="e">
        <f>COUNTIFS('全国植樹祭、R7年用ポスター　別紙様式1'!#REF!,B46,'全国植樹祭、R7年用ポスター　別紙様式1'!$K$3:$K$6,"審査対象外")</f>
        <v>#REF!</v>
      </c>
      <c r="F46" s="9" t="e">
        <f t="shared" si="0"/>
        <v>#REF!</v>
      </c>
      <c r="G46" s="52"/>
      <c r="H46" s="50"/>
      <c r="I46" s="50"/>
      <c r="J46" s="50"/>
      <c r="K46" s="50"/>
      <c r="L46" s="50"/>
    </row>
    <row r="47" spans="2:21" customFormat="1" ht="21.75" customHeight="1" x14ac:dyDescent="0.2">
      <c r="B47" s="4"/>
      <c r="C47" s="10"/>
      <c r="D47" s="9" t="e">
        <f>COUNTIF('全国植樹祭、R7年用ポスター　別紙様式1'!#REF!,B47)</f>
        <v>#REF!</v>
      </c>
      <c r="E47" s="7" t="e">
        <f>COUNTIFS('全国植樹祭、R7年用ポスター　別紙様式1'!#REF!,B47,'全国植樹祭、R7年用ポスター　別紙様式1'!$K$3:$K$6,"審査対象外")</f>
        <v>#REF!</v>
      </c>
      <c r="F47" s="9" t="e">
        <f t="shared" si="0"/>
        <v>#REF!</v>
      </c>
      <c r="G47" s="52"/>
      <c r="H47" s="50"/>
      <c r="I47" s="50"/>
      <c r="J47" s="50"/>
      <c r="K47" s="50"/>
      <c r="L47" s="50"/>
    </row>
    <row r="48" spans="2:21" customFormat="1" ht="21.75" customHeight="1" x14ac:dyDescent="0.2">
      <c r="B48" s="4"/>
      <c r="C48" s="10"/>
      <c r="D48" s="9" t="e">
        <f>COUNTIF('全国植樹祭、R7年用ポスター　別紙様式1'!#REF!,B48)</f>
        <v>#REF!</v>
      </c>
      <c r="E48" s="7" t="e">
        <f>COUNTIFS('全国植樹祭、R7年用ポスター　別紙様式1'!#REF!,B48,'全国植樹祭、R7年用ポスター　別紙様式1'!$K$3:$K$6,"審査対象外")</f>
        <v>#REF!</v>
      </c>
      <c r="F48" s="9" t="e">
        <f t="shared" si="0"/>
        <v>#REF!</v>
      </c>
      <c r="G48" s="52"/>
      <c r="H48" s="50"/>
      <c r="I48" s="50"/>
      <c r="J48" s="50"/>
      <c r="K48" s="50"/>
      <c r="L48" s="50"/>
    </row>
    <row r="49" spans="2:12" customFormat="1" ht="21.75" customHeight="1" x14ac:dyDescent="0.2">
      <c r="B49" s="4"/>
      <c r="C49" s="10"/>
      <c r="D49" s="9" t="e">
        <f>COUNTIF('全国植樹祭、R7年用ポスター　別紙様式1'!#REF!,B49)</f>
        <v>#REF!</v>
      </c>
      <c r="E49" s="7" t="e">
        <f>COUNTIFS('全国植樹祭、R7年用ポスター　別紙様式1'!#REF!,B49,'全国植樹祭、R7年用ポスター　別紙様式1'!$K$3:$K$6,"審査対象外")</f>
        <v>#REF!</v>
      </c>
      <c r="F49" s="9" t="e">
        <f t="shared" si="0"/>
        <v>#REF!</v>
      </c>
      <c r="G49" s="52"/>
      <c r="H49" s="50"/>
      <c r="I49" s="50"/>
      <c r="J49" s="50"/>
      <c r="K49" s="50"/>
      <c r="L49" s="50"/>
    </row>
    <row r="50" spans="2:12" customFormat="1" ht="21.75" customHeight="1" x14ac:dyDescent="0.2">
      <c r="B50" s="4"/>
      <c r="C50" s="10"/>
      <c r="D50" s="9" t="e">
        <f>COUNTIF('全国植樹祭、R7年用ポスター　別紙様式1'!#REF!,B50)</f>
        <v>#REF!</v>
      </c>
      <c r="E50" s="7" t="e">
        <f>COUNTIFS('全国植樹祭、R7年用ポスター　別紙様式1'!#REF!,B50,'全国植樹祭、R7年用ポスター　別紙様式1'!$K$3:$K$6,"審査対象外")</f>
        <v>#REF!</v>
      </c>
      <c r="F50" s="9" t="e">
        <f t="shared" si="0"/>
        <v>#REF!</v>
      </c>
      <c r="G50" s="52"/>
      <c r="H50" s="50"/>
      <c r="I50" s="50"/>
      <c r="J50" s="50"/>
      <c r="K50" s="50"/>
      <c r="L50" s="50"/>
    </row>
    <row r="51" spans="2:12" ht="21.75" customHeight="1" x14ac:dyDescent="0.2">
      <c r="B51" s="15"/>
      <c r="C51" s="57"/>
      <c r="D51" s="58" t="e">
        <f>COUNTIF('全国植樹祭、R7年用ポスター　別紙様式1'!#REF!,B51)</f>
        <v>#REF!</v>
      </c>
      <c r="E51" s="59" t="e">
        <f>COUNTIFS('全国植樹祭、R7年用ポスター　別紙様式1'!#REF!,B51,'全国植樹祭、R7年用ポスター　別紙様式1'!$K$3:$K$6,"審査対象外")</f>
        <v>#REF!</v>
      </c>
      <c r="F51" s="58" t="e">
        <f t="shared" si="0"/>
        <v>#REF!</v>
      </c>
      <c r="G51" s="60"/>
      <c r="H51" s="61"/>
      <c r="I51" s="61"/>
      <c r="J51" s="61">
        <v>1</v>
      </c>
      <c r="K51" s="61"/>
      <c r="L51" s="61"/>
    </row>
    <row r="52" spans="2:12" ht="21.75" customHeight="1" x14ac:dyDescent="0.2">
      <c r="B52" s="15"/>
      <c r="C52" s="57"/>
      <c r="D52" s="58" t="e">
        <f>COUNTIF('全国植樹祭、R7年用ポスター　別紙様式1'!#REF!,B52)</f>
        <v>#REF!</v>
      </c>
      <c r="E52" s="59" t="e">
        <f>COUNTIFS('全国植樹祭、R7年用ポスター　別紙様式1'!#REF!,B52,'全国植樹祭、R7年用ポスター　別紙様式1'!$K$3:$K$6,"審査対象外")</f>
        <v>#REF!</v>
      </c>
      <c r="F52" s="58" t="e">
        <f t="shared" si="0"/>
        <v>#REF!</v>
      </c>
      <c r="G52" s="60"/>
      <c r="H52" s="61"/>
      <c r="I52" s="61"/>
      <c r="J52" s="61">
        <v>1</v>
      </c>
      <c r="K52" s="61">
        <v>1</v>
      </c>
      <c r="L52" s="61"/>
    </row>
    <row r="53" spans="2:12" customFormat="1" ht="21.75" customHeight="1" x14ac:dyDescent="0.2">
      <c r="B53" s="4"/>
      <c r="C53" s="10"/>
      <c r="D53" s="9" t="e">
        <f>COUNTIF('全国植樹祭、R7年用ポスター　別紙様式1'!#REF!,B53)</f>
        <v>#REF!</v>
      </c>
      <c r="E53" s="7" t="e">
        <f>COUNTIFS('全国植樹祭、R7年用ポスター　別紙様式1'!#REF!,B53,'全国植樹祭、R7年用ポスター　別紙様式1'!$K$3:$K$6,"審査対象外")</f>
        <v>#REF!</v>
      </c>
      <c r="F53" s="9" t="e">
        <f t="shared" si="0"/>
        <v>#REF!</v>
      </c>
      <c r="G53" s="52"/>
      <c r="H53" s="50"/>
      <c r="I53" s="50"/>
      <c r="J53" s="50"/>
      <c r="K53" s="50"/>
      <c r="L53" s="50"/>
    </row>
    <row r="54" spans="2:12" customFormat="1" ht="21.75" customHeight="1" x14ac:dyDescent="0.2">
      <c r="B54" s="4"/>
      <c r="C54" s="10"/>
      <c r="D54" s="9" t="e">
        <f>COUNTIF('全国植樹祭、R7年用ポスター　別紙様式1'!#REF!,B54)</f>
        <v>#REF!</v>
      </c>
      <c r="E54" s="7" t="e">
        <f>COUNTIFS('全国植樹祭、R7年用ポスター　別紙様式1'!#REF!,B54,'全国植樹祭、R7年用ポスター　別紙様式1'!$K$3:$K$6,"審査対象外")</f>
        <v>#REF!</v>
      </c>
      <c r="F54" s="9" t="e">
        <f t="shared" si="0"/>
        <v>#REF!</v>
      </c>
      <c r="G54" s="52"/>
      <c r="H54" s="50"/>
      <c r="I54" s="50"/>
      <c r="J54" s="50"/>
      <c r="K54" s="50"/>
      <c r="L54" s="50"/>
    </row>
    <row r="55" spans="2:12" ht="21.75" customHeight="1" x14ac:dyDescent="0.2">
      <c r="B55" s="15"/>
      <c r="C55" s="57"/>
      <c r="D55" s="58" t="e">
        <f>COUNTIF('全国植樹祭、R7年用ポスター　別紙様式1'!#REF!,B55)</f>
        <v>#REF!</v>
      </c>
      <c r="E55" s="59" t="e">
        <f>COUNTIFS('全国植樹祭、R7年用ポスター　別紙様式1'!#REF!,B55,'全国植樹祭、R7年用ポスター　別紙様式1'!$K$3:$K$6,"審査対象外")</f>
        <v>#REF!</v>
      </c>
      <c r="F55" s="58" t="e">
        <f t="shared" si="0"/>
        <v>#REF!</v>
      </c>
      <c r="G55" s="60"/>
      <c r="H55" s="61"/>
      <c r="I55" s="61">
        <v>1</v>
      </c>
      <c r="J55" s="61"/>
      <c r="K55" s="61"/>
      <c r="L55" s="61"/>
    </row>
    <row r="56" spans="2:12" customFormat="1" ht="21.75" customHeight="1" x14ac:dyDescent="0.2">
      <c r="B56" s="4"/>
      <c r="C56" s="10"/>
      <c r="D56" s="9" t="e">
        <f>COUNTIF('全国植樹祭、R7年用ポスター　別紙様式1'!#REF!,B56)</f>
        <v>#REF!</v>
      </c>
      <c r="E56" s="7" t="e">
        <f>COUNTIFS('全国植樹祭、R7年用ポスター　別紙様式1'!#REF!,B56,'全国植樹祭、R7年用ポスター　別紙様式1'!$K$3:$K$6,"審査対象外")</f>
        <v>#REF!</v>
      </c>
      <c r="F56" s="9" t="e">
        <f t="shared" si="0"/>
        <v>#REF!</v>
      </c>
      <c r="G56" s="52"/>
      <c r="H56" s="50"/>
      <c r="I56" s="50"/>
      <c r="J56" s="50"/>
      <c r="K56" s="50"/>
      <c r="L56" s="50"/>
    </row>
    <row r="57" spans="2:12" customFormat="1" ht="21.75" customHeight="1" x14ac:dyDescent="0.2">
      <c r="B57" s="4"/>
      <c r="C57" s="10"/>
      <c r="D57" s="9" t="e">
        <f>COUNTIF('全国植樹祭、R7年用ポスター　別紙様式1'!#REF!,B57)</f>
        <v>#REF!</v>
      </c>
      <c r="E57" s="7" t="e">
        <f>COUNTIFS('全国植樹祭、R7年用ポスター　別紙様式1'!#REF!,B57,'全国植樹祭、R7年用ポスター　別紙様式1'!$K$3:$K$6,"審査対象外")</f>
        <v>#REF!</v>
      </c>
      <c r="F57" s="9" t="e">
        <f t="shared" si="0"/>
        <v>#REF!</v>
      </c>
      <c r="G57" s="52"/>
      <c r="H57" s="50"/>
      <c r="I57" s="50"/>
      <c r="J57" s="50"/>
      <c r="K57" s="50"/>
      <c r="L57" s="50"/>
    </row>
    <row r="58" spans="2:12" ht="21.75" customHeight="1" x14ac:dyDescent="0.2">
      <c r="B58" s="15"/>
      <c r="C58" s="57"/>
      <c r="D58" s="58" t="e">
        <f>COUNTIF('全国植樹祭、R7年用ポスター　別紙様式1'!#REF!,B58)</f>
        <v>#REF!</v>
      </c>
      <c r="E58" s="59" t="e">
        <f>COUNTIFS('全国植樹祭、R7年用ポスター　別紙様式1'!#REF!,B58,'全国植樹祭、R7年用ポスター　別紙様式1'!$K$3:$K$6,"審査対象外")</f>
        <v>#REF!</v>
      </c>
      <c r="F58" s="58" t="e">
        <f t="shared" si="0"/>
        <v>#REF!</v>
      </c>
      <c r="G58" s="60"/>
      <c r="H58" s="61"/>
      <c r="I58" s="61"/>
      <c r="J58" s="61"/>
      <c r="K58" s="61">
        <v>1</v>
      </c>
      <c r="L58" s="61"/>
    </row>
    <row r="59" spans="2:12" customFormat="1" ht="21.75" customHeight="1" x14ac:dyDescent="0.2">
      <c r="B59" s="4"/>
      <c r="C59" s="10"/>
      <c r="D59" s="9" t="e">
        <f>COUNTIF('全国植樹祭、R7年用ポスター　別紙様式1'!#REF!,B59)</f>
        <v>#REF!</v>
      </c>
      <c r="E59" s="7" t="e">
        <f>COUNTIFS('全国植樹祭、R7年用ポスター　別紙様式1'!#REF!,B59,'全国植樹祭、R7年用ポスター　別紙様式1'!$K$3:$K$6,"審査対象外")</f>
        <v>#REF!</v>
      </c>
      <c r="F59" s="9" t="e">
        <f t="shared" si="0"/>
        <v>#REF!</v>
      </c>
      <c r="G59" s="52"/>
      <c r="H59" s="50"/>
      <c r="I59" s="50"/>
      <c r="J59" s="50"/>
      <c r="K59" s="50"/>
      <c r="L59" s="50"/>
    </row>
    <row r="60" spans="2:12" customFormat="1" ht="21.75" customHeight="1" x14ac:dyDescent="0.2">
      <c r="B60" s="4"/>
      <c r="C60" s="10"/>
      <c r="D60" s="9" t="e">
        <f>COUNTIF('全国植樹祭、R7年用ポスター　別紙様式1'!#REF!,B60)</f>
        <v>#REF!</v>
      </c>
      <c r="E60" s="7" t="e">
        <f>COUNTIFS('全国植樹祭、R7年用ポスター　別紙様式1'!#REF!,B60,'全国植樹祭、R7年用ポスター　別紙様式1'!$K$3:$K$6,"審査対象外")</f>
        <v>#REF!</v>
      </c>
      <c r="F60" s="9" t="e">
        <f t="shared" si="0"/>
        <v>#REF!</v>
      </c>
      <c r="G60" s="52"/>
      <c r="H60" s="50"/>
      <c r="I60" s="50"/>
      <c r="J60" s="50"/>
      <c r="K60" s="50"/>
      <c r="L60" s="50"/>
    </row>
    <row r="61" spans="2:12" customFormat="1" ht="21.75" customHeight="1" x14ac:dyDescent="0.2">
      <c r="B61" s="4"/>
      <c r="C61" s="10"/>
      <c r="D61" s="9" t="e">
        <f>COUNTIF('全国植樹祭、R7年用ポスター　別紙様式1'!#REF!,B61)</f>
        <v>#REF!</v>
      </c>
      <c r="E61" s="7" t="e">
        <f>COUNTIFS('全国植樹祭、R7年用ポスター　別紙様式1'!#REF!,B61,'全国植樹祭、R7年用ポスター　別紙様式1'!$K$3:$K$6,"審査対象外")</f>
        <v>#REF!</v>
      </c>
      <c r="F61" s="9" t="e">
        <f t="shared" si="0"/>
        <v>#REF!</v>
      </c>
      <c r="G61" s="52"/>
      <c r="H61" s="50"/>
      <c r="I61" s="50"/>
      <c r="J61" s="50"/>
      <c r="K61" s="50"/>
      <c r="L61" s="50"/>
    </row>
    <row r="62" spans="2:12" customFormat="1" ht="21.75" customHeight="1" thickBot="1" x14ac:dyDescent="0.25">
      <c r="B62" s="73" t="s">
        <v>93</v>
      </c>
      <c r="C62" s="73">
        <f>SUM(C3:C61)</f>
        <v>0</v>
      </c>
      <c r="D62" s="59" t="e">
        <f>SUM(D3:D61)</f>
        <v>#REF!</v>
      </c>
      <c r="E62" s="59" t="e">
        <f>SUM(E3:E61)</f>
        <v>#REF!</v>
      </c>
      <c r="F62" s="58" t="e">
        <f>SUM(F3:F61)</f>
        <v>#REF!</v>
      </c>
      <c r="G62" s="74"/>
      <c r="H62" s="50"/>
      <c r="I62" s="50"/>
      <c r="J62" s="50"/>
      <c r="K62" s="50"/>
      <c r="L62" s="50"/>
    </row>
    <row r="63" spans="2:12" x14ac:dyDescent="0.2">
      <c r="B63" s="19"/>
      <c r="C63" s="19"/>
    </row>
    <row r="64" spans="2:12" x14ac:dyDescent="0.2">
      <c r="B64" s="19"/>
      <c r="C64" s="19"/>
    </row>
    <row r="65" spans="2:3" x14ac:dyDescent="0.2">
      <c r="B65" s="19"/>
      <c r="C65" s="19"/>
    </row>
    <row r="66" spans="2:3" x14ac:dyDescent="0.2">
      <c r="B66" s="19"/>
      <c r="C66" s="19"/>
    </row>
    <row r="67" spans="2:3" x14ac:dyDescent="0.2">
      <c r="B67" s="19"/>
      <c r="C67" s="19"/>
    </row>
    <row r="68" spans="2:3" x14ac:dyDescent="0.2">
      <c r="B68" s="19"/>
      <c r="C68" s="19"/>
    </row>
    <row r="69" spans="2:3" x14ac:dyDescent="0.2">
      <c r="B69" s="19"/>
      <c r="C69" s="19"/>
    </row>
    <row r="70" spans="2:3" x14ac:dyDescent="0.2">
      <c r="B70" s="19"/>
      <c r="C70" s="19"/>
    </row>
    <row r="71" spans="2:3" x14ac:dyDescent="0.2">
      <c r="B71" s="19"/>
      <c r="C71" s="19"/>
    </row>
    <row r="72" spans="2:3" x14ac:dyDescent="0.2">
      <c r="B72" s="19"/>
      <c r="C72" s="19"/>
    </row>
    <row r="73" spans="2:3" x14ac:dyDescent="0.2">
      <c r="B73" s="19"/>
      <c r="C73" s="19"/>
    </row>
    <row r="74" spans="2:3" x14ac:dyDescent="0.2">
      <c r="B74" s="19"/>
      <c r="C74" s="19"/>
    </row>
    <row r="75" spans="2:3" x14ac:dyDescent="0.2">
      <c r="B75" s="19"/>
      <c r="C75" s="19"/>
    </row>
    <row r="76" spans="2:3" x14ac:dyDescent="0.2">
      <c r="B76" s="19"/>
      <c r="C76" s="19"/>
    </row>
    <row r="77" spans="2:3" x14ac:dyDescent="0.2">
      <c r="B77" s="19"/>
      <c r="C77" s="19"/>
    </row>
    <row r="78" spans="2:3" x14ac:dyDescent="0.2">
      <c r="B78" s="19"/>
      <c r="C78" s="19"/>
    </row>
    <row r="79" spans="2:3" x14ac:dyDescent="0.2">
      <c r="B79" s="19"/>
      <c r="C79" s="19"/>
    </row>
    <row r="80" spans="2:3" x14ac:dyDescent="0.2">
      <c r="B80" s="19"/>
      <c r="C80" s="19"/>
    </row>
    <row r="81" spans="2:3" x14ac:dyDescent="0.2">
      <c r="B81" s="19"/>
      <c r="C81" s="19"/>
    </row>
    <row r="82" spans="2:3" x14ac:dyDescent="0.2">
      <c r="B82" s="19"/>
      <c r="C82" s="19"/>
    </row>
    <row r="83" spans="2:3" x14ac:dyDescent="0.2">
      <c r="B83" s="19"/>
      <c r="C83" s="19"/>
    </row>
    <row r="84" spans="2:3" x14ac:dyDescent="0.2">
      <c r="B84" s="19"/>
      <c r="C84" s="19"/>
    </row>
    <row r="85" spans="2:3" x14ac:dyDescent="0.2">
      <c r="B85" s="19"/>
      <c r="C85" s="19"/>
    </row>
    <row r="86" spans="2:3" x14ac:dyDescent="0.2">
      <c r="B86" s="19"/>
      <c r="C86" s="19"/>
    </row>
    <row r="87" spans="2:3" x14ac:dyDescent="0.2">
      <c r="B87" s="19"/>
      <c r="C87" s="19"/>
    </row>
    <row r="88" spans="2:3" x14ac:dyDescent="0.2">
      <c r="B88" s="19"/>
      <c r="C88" s="19"/>
    </row>
    <row r="89" spans="2:3" x14ac:dyDescent="0.2">
      <c r="B89" s="19"/>
      <c r="C89" s="19"/>
    </row>
    <row r="90" spans="2:3" x14ac:dyDescent="0.2">
      <c r="B90" s="19"/>
      <c r="C90" s="19"/>
    </row>
    <row r="91" spans="2:3" x14ac:dyDescent="0.2">
      <c r="B91" s="19"/>
      <c r="C91" s="19"/>
    </row>
    <row r="92" spans="2:3" x14ac:dyDescent="0.2">
      <c r="B92" s="19"/>
      <c r="C92" s="19"/>
    </row>
    <row r="93" spans="2:3" x14ac:dyDescent="0.2">
      <c r="B93" s="19"/>
      <c r="C93" s="19"/>
    </row>
    <row r="94" spans="2:3" x14ac:dyDescent="0.2">
      <c r="B94" s="19"/>
      <c r="C94" s="19"/>
    </row>
    <row r="95" spans="2:3" x14ac:dyDescent="0.2">
      <c r="B95" s="19"/>
      <c r="C95" s="19"/>
    </row>
    <row r="96" spans="2:3" x14ac:dyDescent="0.2">
      <c r="B96" s="19"/>
      <c r="C96" s="19"/>
    </row>
    <row r="97" spans="2:3" x14ac:dyDescent="0.2">
      <c r="B97" s="19"/>
      <c r="C97" s="19"/>
    </row>
    <row r="98" spans="2:3" x14ac:dyDescent="0.2">
      <c r="B98" s="19"/>
      <c r="C98" s="19"/>
    </row>
    <row r="99" spans="2:3" x14ac:dyDescent="0.2">
      <c r="B99" s="19"/>
      <c r="C99" s="19"/>
    </row>
    <row r="100" spans="2:3" x14ac:dyDescent="0.2">
      <c r="B100" s="19"/>
      <c r="C100" s="19"/>
    </row>
    <row r="101" spans="2:3" x14ac:dyDescent="0.2">
      <c r="B101" s="19"/>
      <c r="C101" s="19"/>
    </row>
    <row r="102" spans="2:3" x14ac:dyDescent="0.2">
      <c r="B102" s="19"/>
      <c r="C102" s="19"/>
    </row>
    <row r="103" spans="2:3" x14ac:dyDescent="0.2">
      <c r="B103" s="19"/>
      <c r="C103" s="19"/>
    </row>
    <row r="104" spans="2:3" x14ac:dyDescent="0.2">
      <c r="B104" s="19"/>
      <c r="C104" s="19"/>
    </row>
    <row r="105" spans="2:3" x14ac:dyDescent="0.2">
      <c r="B105" s="19"/>
      <c r="C105" s="19"/>
    </row>
    <row r="106" spans="2:3" x14ac:dyDescent="0.2">
      <c r="B106" s="19"/>
      <c r="C106" s="19"/>
    </row>
    <row r="107" spans="2:3" x14ac:dyDescent="0.2">
      <c r="B107" s="19"/>
      <c r="C107" s="19"/>
    </row>
    <row r="108" spans="2:3" x14ac:dyDescent="0.2">
      <c r="B108" s="19"/>
      <c r="C108" s="19"/>
    </row>
    <row r="109" spans="2:3" x14ac:dyDescent="0.2">
      <c r="B109" s="19"/>
      <c r="C109" s="19"/>
    </row>
    <row r="110" spans="2:3" x14ac:dyDescent="0.2">
      <c r="B110" s="19"/>
      <c r="C110" s="19"/>
    </row>
    <row r="111" spans="2:3" x14ac:dyDescent="0.2">
      <c r="B111" s="19"/>
      <c r="C111" s="19"/>
    </row>
    <row r="112" spans="2:3" x14ac:dyDescent="0.2">
      <c r="B112" s="19"/>
      <c r="C112" s="19"/>
    </row>
    <row r="113" spans="2:3" x14ac:dyDescent="0.2">
      <c r="B113" s="19"/>
      <c r="C113" s="19"/>
    </row>
    <row r="114" spans="2:3" x14ac:dyDescent="0.2">
      <c r="B114" s="19"/>
      <c r="C114" s="19"/>
    </row>
    <row r="115" spans="2:3" x14ac:dyDescent="0.2">
      <c r="B115" s="19"/>
      <c r="C115" s="19"/>
    </row>
    <row r="116" spans="2:3" x14ac:dyDescent="0.2">
      <c r="B116" s="19"/>
      <c r="C116" s="19"/>
    </row>
    <row r="117" spans="2:3" x14ac:dyDescent="0.2">
      <c r="B117" s="19"/>
      <c r="C117" s="19"/>
    </row>
    <row r="118" spans="2:3" x14ac:dyDescent="0.2">
      <c r="B118" s="19"/>
      <c r="C118" s="19"/>
    </row>
    <row r="119" spans="2:3" x14ac:dyDescent="0.2">
      <c r="B119" s="19"/>
      <c r="C119" s="19"/>
    </row>
    <row r="120" spans="2:3" x14ac:dyDescent="0.2">
      <c r="B120" s="19"/>
      <c r="C120" s="19"/>
    </row>
    <row r="121" spans="2:3" x14ac:dyDescent="0.2">
      <c r="B121" s="19"/>
      <c r="C121" s="19"/>
    </row>
    <row r="122" spans="2:3" x14ac:dyDescent="0.2">
      <c r="B122" s="19"/>
      <c r="C122" s="19"/>
    </row>
    <row r="123" spans="2:3" x14ac:dyDescent="0.2">
      <c r="B123" s="19"/>
      <c r="C123" s="19"/>
    </row>
    <row r="124" spans="2:3" x14ac:dyDescent="0.2">
      <c r="B124" s="19"/>
      <c r="C124" s="19"/>
    </row>
    <row r="125" spans="2:3" x14ac:dyDescent="0.2">
      <c r="B125" s="19"/>
      <c r="C125" s="19"/>
    </row>
    <row r="126" spans="2:3" x14ac:dyDescent="0.2">
      <c r="B126" s="19"/>
      <c r="C126" s="19"/>
    </row>
    <row r="127" spans="2:3" x14ac:dyDescent="0.2">
      <c r="B127" s="19"/>
      <c r="C127" s="19"/>
    </row>
    <row r="128" spans="2:3" x14ac:dyDescent="0.2">
      <c r="B128" s="19"/>
      <c r="C128" s="19"/>
    </row>
    <row r="129" spans="2:3" x14ac:dyDescent="0.2">
      <c r="B129" s="19"/>
      <c r="C129" s="19"/>
    </row>
    <row r="130" spans="2:3" x14ac:dyDescent="0.2">
      <c r="B130" s="19"/>
      <c r="C130" s="19"/>
    </row>
    <row r="131" spans="2:3" x14ac:dyDescent="0.2">
      <c r="B131" s="19"/>
      <c r="C131" s="19"/>
    </row>
    <row r="132" spans="2:3" x14ac:dyDescent="0.2">
      <c r="B132" s="19"/>
      <c r="C132" s="19"/>
    </row>
    <row r="133" spans="2:3" x14ac:dyDescent="0.2">
      <c r="B133" s="19"/>
      <c r="C133" s="19"/>
    </row>
    <row r="134" spans="2:3" x14ac:dyDescent="0.2">
      <c r="B134" s="19"/>
      <c r="C134" s="19"/>
    </row>
    <row r="135" spans="2:3" x14ac:dyDescent="0.2">
      <c r="B135" s="19"/>
      <c r="C135" s="19"/>
    </row>
    <row r="136" spans="2:3" x14ac:dyDescent="0.2">
      <c r="B136" s="19"/>
      <c r="C136" s="19"/>
    </row>
    <row r="137" spans="2:3" x14ac:dyDescent="0.2">
      <c r="B137" s="19"/>
      <c r="C137" s="19"/>
    </row>
    <row r="138" spans="2:3" x14ac:dyDescent="0.2">
      <c r="B138" s="19"/>
      <c r="C138" s="19"/>
    </row>
    <row r="139" spans="2:3" x14ac:dyDescent="0.2">
      <c r="B139" s="19"/>
      <c r="C139" s="19"/>
    </row>
    <row r="140" spans="2:3" x14ac:dyDescent="0.2">
      <c r="B140" s="19"/>
      <c r="C140" s="19"/>
    </row>
    <row r="141" spans="2:3" x14ac:dyDescent="0.2">
      <c r="B141" s="19"/>
      <c r="C141" s="19"/>
    </row>
    <row r="142" spans="2:3" x14ac:dyDescent="0.2">
      <c r="B142" s="19"/>
      <c r="C142" s="19"/>
    </row>
    <row r="143" spans="2:3" x14ac:dyDescent="0.2">
      <c r="B143" s="19"/>
      <c r="C143" s="19"/>
    </row>
    <row r="144" spans="2:3" x14ac:dyDescent="0.2">
      <c r="B144" s="19"/>
      <c r="C144" s="19"/>
    </row>
    <row r="145" spans="2:3" x14ac:dyDescent="0.2">
      <c r="B145" s="19"/>
      <c r="C145" s="19"/>
    </row>
    <row r="146" spans="2:3" x14ac:dyDescent="0.2">
      <c r="B146" s="19"/>
      <c r="C146" s="19"/>
    </row>
    <row r="147" spans="2:3" x14ac:dyDescent="0.2">
      <c r="B147" s="19"/>
      <c r="C147" s="19"/>
    </row>
    <row r="148" spans="2:3" x14ac:dyDescent="0.2">
      <c r="B148" s="19"/>
      <c r="C148" s="19"/>
    </row>
    <row r="149" spans="2:3" x14ac:dyDescent="0.2">
      <c r="B149" s="19"/>
      <c r="C149" s="19"/>
    </row>
    <row r="150" spans="2:3" x14ac:dyDescent="0.2">
      <c r="B150" s="19"/>
      <c r="C150" s="19"/>
    </row>
    <row r="151" spans="2:3" x14ac:dyDescent="0.2">
      <c r="B151" s="19"/>
      <c r="C151" s="19"/>
    </row>
    <row r="152" spans="2:3" x14ac:dyDescent="0.2">
      <c r="B152" s="19"/>
      <c r="C152" s="19"/>
    </row>
    <row r="153" spans="2:3" x14ac:dyDescent="0.2">
      <c r="B153" s="19"/>
      <c r="C153" s="19"/>
    </row>
    <row r="154" spans="2:3" x14ac:dyDescent="0.2">
      <c r="B154" s="19"/>
      <c r="C154" s="19"/>
    </row>
    <row r="155" spans="2:3" x14ac:dyDescent="0.2">
      <c r="B155" s="19"/>
      <c r="C155" s="19"/>
    </row>
    <row r="156" spans="2:3" x14ac:dyDescent="0.2">
      <c r="B156" s="19"/>
      <c r="C156" s="19"/>
    </row>
    <row r="157" spans="2:3" x14ac:dyDescent="0.2">
      <c r="B157" s="19"/>
      <c r="C157" s="19"/>
    </row>
    <row r="158" spans="2:3" x14ac:dyDescent="0.2">
      <c r="B158" s="19"/>
      <c r="C158" s="19"/>
    </row>
    <row r="159" spans="2:3" x14ac:dyDescent="0.2">
      <c r="B159" s="19"/>
      <c r="C159" s="19"/>
    </row>
    <row r="160" spans="2:3" x14ac:dyDescent="0.2">
      <c r="B160" s="19"/>
      <c r="C160" s="19"/>
    </row>
    <row r="161" spans="2:3" x14ac:dyDescent="0.2">
      <c r="B161" s="19"/>
      <c r="C161" s="19"/>
    </row>
    <row r="162" spans="2:3" x14ac:dyDescent="0.2">
      <c r="B162" s="19"/>
      <c r="C162" s="19"/>
    </row>
    <row r="163" spans="2:3" x14ac:dyDescent="0.2">
      <c r="B163" s="19"/>
      <c r="C163" s="19"/>
    </row>
    <row r="164" spans="2:3" x14ac:dyDescent="0.2">
      <c r="B164" s="19"/>
      <c r="C164" s="19"/>
    </row>
    <row r="165" spans="2:3" x14ac:dyDescent="0.2">
      <c r="B165" s="19"/>
      <c r="C165" s="19"/>
    </row>
    <row r="166" spans="2:3" x14ac:dyDescent="0.2">
      <c r="B166" s="19"/>
      <c r="C166" s="19"/>
    </row>
    <row r="167" spans="2:3" x14ac:dyDescent="0.2">
      <c r="B167" s="19"/>
      <c r="C167" s="19"/>
    </row>
    <row r="168" spans="2:3" x14ac:dyDescent="0.2">
      <c r="B168" s="19"/>
      <c r="C168" s="19"/>
    </row>
    <row r="169" spans="2:3" x14ac:dyDescent="0.2">
      <c r="B169" s="19"/>
      <c r="C169" s="19"/>
    </row>
    <row r="170" spans="2:3" x14ac:dyDescent="0.2">
      <c r="B170" s="19"/>
      <c r="C170" s="19"/>
    </row>
    <row r="171" spans="2:3" x14ac:dyDescent="0.2">
      <c r="B171" s="19"/>
      <c r="C171" s="19"/>
    </row>
    <row r="172" spans="2:3" x14ac:dyDescent="0.2">
      <c r="B172" s="19"/>
      <c r="C172" s="19"/>
    </row>
    <row r="173" spans="2:3" x14ac:dyDescent="0.2">
      <c r="B173" s="19"/>
      <c r="C173" s="19"/>
    </row>
    <row r="174" spans="2:3" x14ac:dyDescent="0.2">
      <c r="B174" s="19"/>
      <c r="C174" s="19"/>
    </row>
    <row r="175" spans="2:3" x14ac:dyDescent="0.2">
      <c r="B175" s="19"/>
      <c r="C175" s="19"/>
    </row>
    <row r="176" spans="2:3" x14ac:dyDescent="0.2">
      <c r="B176" s="19"/>
      <c r="C176" s="19"/>
    </row>
    <row r="177" spans="2:3" x14ac:dyDescent="0.2">
      <c r="B177" s="19"/>
      <c r="C177" s="19"/>
    </row>
    <row r="178" spans="2:3" x14ac:dyDescent="0.2">
      <c r="B178" s="19"/>
      <c r="C178" s="19"/>
    </row>
    <row r="179" spans="2:3" x14ac:dyDescent="0.2">
      <c r="B179" s="19"/>
      <c r="C179" s="19"/>
    </row>
    <row r="180" spans="2:3" x14ac:dyDescent="0.2">
      <c r="B180" s="19"/>
      <c r="C180" s="19"/>
    </row>
    <row r="181" spans="2:3" x14ac:dyDescent="0.2">
      <c r="B181" s="19"/>
      <c r="C181" s="19"/>
    </row>
    <row r="182" spans="2:3" x14ac:dyDescent="0.2">
      <c r="B182" s="19"/>
      <c r="C182" s="19"/>
    </row>
    <row r="183" spans="2:3" x14ac:dyDescent="0.2">
      <c r="B183" s="19"/>
      <c r="C183" s="19"/>
    </row>
    <row r="184" spans="2:3" x14ac:dyDescent="0.2">
      <c r="B184" s="19"/>
      <c r="C184" s="19"/>
    </row>
    <row r="185" spans="2:3" x14ac:dyDescent="0.2">
      <c r="B185" s="19"/>
      <c r="C185" s="19"/>
    </row>
    <row r="186" spans="2:3" x14ac:dyDescent="0.2">
      <c r="B186" s="19"/>
      <c r="C186" s="19"/>
    </row>
    <row r="187" spans="2:3" x14ac:dyDescent="0.2">
      <c r="B187" s="19"/>
      <c r="C187" s="19"/>
    </row>
    <row r="188" spans="2:3" x14ac:dyDescent="0.2">
      <c r="B188" s="19"/>
      <c r="C188" s="19"/>
    </row>
    <row r="189" spans="2:3" x14ac:dyDescent="0.2">
      <c r="B189" s="19"/>
      <c r="C189" s="19"/>
    </row>
    <row r="190" spans="2:3" x14ac:dyDescent="0.2">
      <c r="B190" s="19"/>
      <c r="C190" s="19"/>
    </row>
    <row r="191" spans="2:3" x14ac:dyDescent="0.2">
      <c r="B191" s="19"/>
      <c r="C191" s="19"/>
    </row>
    <row r="192" spans="2:3" x14ac:dyDescent="0.2">
      <c r="B192" s="19"/>
      <c r="C192" s="19"/>
    </row>
    <row r="193" spans="2:3" x14ac:dyDescent="0.2">
      <c r="B193" s="19"/>
      <c r="C193" s="19"/>
    </row>
    <row r="194" spans="2:3" x14ac:dyDescent="0.2">
      <c r="B194" s="19"/>
      <c r="C194" s="19"/>
    </row>
    <row r="195" spans="2:3" x14ac:dyDescent="0.2">
      <c r="B195" s="19"/>
      <c r="C195" s="19"/>
    </row>
    <row r="196" spans="2:3" x14ac:dyDescent="0.2">
      <c r="B196" s="19"/>
      <c r="C196" s="19"/>
    </row>
    <row r="197" spans="2:3" x14ac:dyDescent="0.2">
      <c r="B197" s="19"/>
      <c r="C197" s="19"/>
    </row>
    <row r="198" spans="2:3" x14ac:dyDescent="0.2">
      <c r="B198" s="19"/>
      <c r="C198" s="19"/>
    </row>
    <row r="199" spans="2:3" x14ac:dyDescent="0.2">
      <c r="B199" s="19"/>
      <c r="C199" s="19"/>
    </row>
    <row r="200" spans="2:3" x14ac:dyDescent="0.2">
      <c r="B200" s="19"/>
      <c r="C200" s="19"/>
    </row>
    <row r="201" spans="2:3" x14ac:dyDescent="0.2">
      <c r="B201" s="19"/>
      <c r="C201" s="19"/>
    </row>
    <row r="202" spans="2:3" x14ac:dyDescent="0.2">
      <c r="B202" s="19"/>
      <c r="C202" s="19"/>
    </row>
    <row r="203" spans="2:3" x14ac:dyDescent="0.2">
      <c r="B203" s="19"/>
      <c r="C203" s="19"/>
    </row>
    <row r="204" spans="2:3" x14ac:dyDescent="0.2">
      <c r="B204" s="19"/>
      <c r="C204" s="19"/>
    </row>
    <row r="205" spans="2:3" x14ac:dyDescent="0.2">
      <c r="B205" s="19"/>
      <c r="C205" s="19"/>
    </row>
    <row r="206" spans="2:3" x14ac:dyDescent="0.2">
      <c r="B206" s="19"/>
      <c r="C206" s="19"/>
    </row>
    <row r="207" spans="2:3" x14ac:dyDescent="0.2">
      <c r="B207" s="19"/>
      <c r="C207" s="19"/>
    </row>
    <row r="208" spans="2:3" x14ac:dyDescent="0.2">
      <c r="B208" s="19"/>
      <c r="C208" s="19"/>
    </row>
    <row r="209" spans="2:3" x14ac:dyDescent="0.2">
      <c r="B209" s="19"/>
      <c r="C209" s="19"/>
    </row>
    <row r="210" spans="2:3" x14ac:dyDescent="0.2">
      <c r="B210" s="19"/>
      <c r="C210" s="19"/>
    </row>
    <row r="211" spans="2:3" x14ac:dyDescent="0.2">
      <c r="B211" s="19"/>
      <c r="C211" s="19"/>
    </row>
    <row r="212" spans="2:3" x14ac:dyDescent="0.2">
      <c r="B212" s="19"/>
      <c r="C212" s="19"/>
    </row>
    <row r="213" spans="2:3" x14ac:dyDescent="0.2">
      <c r="B213" s="19"/>
      <c r="C213" s="19"/>
    </row>
    <row r="214" spans="2:3" x14ac:dyDescent="0.2">
      <c r="B214" s="19"/>
      <c r="C214" s="19"/>
    </row>
    <row r="215" spans="2:3" x14ac:dyDescent="0.2">
      <c r="B215" s="19"/>
      <c r="C215" s="19"/>
    </row>
    <row r="216" spans="2:3" x14ac:dyDescent="0.2">
      <c r="B216" s="19"/>
      <c r="C216" s="19"/>
    </row>
    <row r="217" spans="2:3" x14ac:dyDescent="0.2">
      <c r="B217" s="19"/>
      <c r="C217" s="19"/>
    </row>
    <row r="218" spans="2:3" x14ac:dyDescent="0.2">
      <c r="B218" s="19"/>
      <c r="C218" s="19"/>
    </row>
    <row r="219" spans="2:3" x14ac:dyDescent="0.2">
      <c r="B219" s="19"/>
      <c r="C219" s="19"/>
    </row>
    <row r="220" spans="2:3" x14ac:dyDescent="0.2">
      <c r="B220" s="19"/>
      <c r="C220" s="19"/>
    </row>
    <row r="221" spans="2:3" x14ac:dyDescent="0.2">
      <c r="B221" s="19"/>
      <c r="C221" s="19"/>
    </row>
    <row r="222" spans="2:3" x14ac:dyDescent="0.2">
      <c r="B222" s="19"/>
      <c r="C222" s="19"/>
    </row>
    <row r="223" spans="2:3" x14ac:dyDescent="0.2">
      <c r="B223" s="19"/>
      <c r="C223" s="19"/>
    </row>
    <row r="224" spans="2:3" x14ac:dyDescent="0.2">
      <c r="B224" s="19"/>
      <c r="C224" s="19"/>
    </row>
    <row r="225" spans="2:3" x14ac:dyDescent="0.2">
      <c r="B225" s="19"/>
      <c r="C225" s="19"/>
    </row>
    <row r="226" spans="2:3" x14ac:dyDescent="0.2">
      <c r="B226" s="19"/>
      <c r="C226" s="19"/>
    </row>
    <row r="227" spans="2:3" x14ac:dyDescent="0.2">
      <c r="B227" s="19"/>
      <c r="C227" s="19"/>
    </row>
    <row r="228" spans="2:3" x14ac:dyDescent="0.2">
      <c r="B228" s="19"/>
      <c r="C228" s="19"/>
    </row>
    <row r="229" spans="2:3" x14ac:dyDescent="0.2">
      <c r="B229" s="19"/>
      <c r="C229" s="19"/>
    </row>
    <row r="230" spans="2:3" x14ac:dyDescent="0.2">
      <c r="B230" s="19"/>
      <c r="C230" s="19"/>
    </row>
    <row r="231" spans="2:3" x14ac:dyDescent="0.2">
      <c r="B231" s="19"/>
      <c r="C231" s="19"/>
    </row>
    <row r="232" spans="2:3" x14ac:dyDescent="0.2">
      <c r="B232" s="19"/>
      <c r="C232" s="19"/>
    </row>
    <row r="233" spans="2:3" x14ac:dyDescent="0.2">
      <c r="B233" s="19"/>
      <c r="C233" s="19"/>
    </row>
    <row r="234" spans="2:3" x14ac:dyDescent="0.2">
      <c r="B234" s="19"/>
      <c r="C234" s="19"/>
    </row>
    <row r="235" spans="2:3" x14ac:dyDescent="0.2">
      <c r="B235" s="19"/>
      <c r="C235" s="19"/>
    </row>
    <row r="236" spans="2:3" x14ac:dyDescent="0.2">
      <c r="B236" s="19"/>
      <c r="C236" s="19"/>
    </row>
    <row r="237" spans="2:3" x14ac:dyDescent="0.2">
      <c r="B237" s="19"/>
      <c r="C237" s="19"/>
    </row>
    <row r="238" spans="2:3" x14ac:dyDescent="0.2">
      <c r="B238" s="19"/>
      <c r="C238" s="19"/>
    </row>
    <row r="239" spans="2:3" x14ac:dyDescent="0.2">
      <c r="B239" s="19"/>
      <c r="C239" s="19"/>
    </row>
  </sheetData>
  <autoFilter ref="B2:U63" xr:uid="{00000000-0009-0000-0000-000002000000}"/>
  <mergeCells count="25">
    <mergeCell ref="M23:M24"/>
    <mergeCell ref="O23:O24"/>
    <mergeCell ref="Q23:U23"/>
    <mergeCell ref="M25:M27"/>
    <mergeCell ref="P25:P27"/>
    <mergeCell ref="Q25:Q33"/>
    <mergeCell ref="R25:R27"/>
    <mergeCell ref="S25:S27"/>
    <mergeCell ref="T25:T27"/>
    <mergeCell ref="N23:N24"/>
    <mergeCell ref="S28:S30"/>
    <mergeCell ref="T28:T30"/>
    <mergeCell ref="M34:M36"/>
    <mergeCell ref="P34:P36"/>
    <mergeCell ref="Q34:Q36"/>
    <mergeCell ref="R34:R36"/>
    <mergeCell ref="M28:M30"/>
    <mergeCell ref="P28:P30"/>
    <mergeCell ref="R28:R30"/>
    <mergeCell ref="S34:S36"/>
    <mergeCell ref="T34:T36"/>
    <mergeCell ref="P31:P33"/>
    <mergeCell ref="R31:R33"/>
    <mergeCell ref="S31:S33"/>
    <mergeCell ref="T31:T33"/>
  </mergeCells>
  <phoneticPr fontId="2"/>
  <pageMargins left="0.7" right="0.7" top="0.75" bottom="0.75" header="0.3" footer="0.3"/>
  <pageSetup paperSize="9" scale="5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
  <sheetViews>
    <sheetView workbookViewId="0">
      <selection activeCell="A19" sqref="A19:XFD19"/>
    </sheetView>
  </sheetViews>
  <sheetFormatPr defaultRowHeight="13" x14ac:dyDescent="0.2"/>
  <cols>
    <col min="1" max="1" width="3.36328125" bestFit="1" customWidth="1"/>
  </cols>
  <sheetData>
    <row r="1" spans="1:10" x14ac:dyDescent="0.2">
      <c r="A1" t="s">
        <v>55</v>
      </c>
    </row>
    <row r="3" spans="1:10" x14ac:dyDescent="0.2">
      <c r="A3" t="s">
        <v>47</v>
      </c>
      <c r="B3" t="s">
        <v>48</v>
      </c>
      <c r="G3" t="s">
        <v>62</v>
      </c>
    </row>
    <row r="5" spans="1:10" x14ac:dyDescent="0.2">
      <c r="A5" t="s">
        <v>30</v>
      </c>
      <c r="B5" t="s">
        <v>34</v>
      </c>
    </row>
    <row r="6" spans="1:10" x14ac:dyDescent="0.2">
      <c r="B6" t="s">
        <v>59</v>
      </c>
    </row>
    <row r="7" spans="1:10" x14ac:dyDescent="0.2">
      <c r="B7" t="s">
        <v>35</v>
      </c>
      <c r="F7" t="s">
        <v>50</v>
      </c>
    </row>
    <row r="8" spans="1:10" x14ac:dyDescent="0.2">
      <c r="B8" t="s">
        <v>31</v>
      </c>
    </row>
    <row r="9" spans="1:10" x14ac:dyDescent="0.2">
      <c r="B9" s="12" t="s">
        <v>36</v>
      </c>
      <c r="G9" s="117" t="s">
        <v>64</v>
      </c>
      <c r="H9" s="117"/>
      <c r="I9" s="117"/>
      <c r="J9" s="117"/>
    </row>
    <row r="10" spans="1:10" x14ac:dyDescent="0.2">
      <c r="B10" s="12" t="s">
        <v>32</v>
      </c>
      <c r="G10" s="117"/>
      <c r="H10" s="117"/>
      <c r="I10" s="117"/>
      <c r="J10" s="117"/>
    </row>
    <row r="11" spans="1:10" x14ac:dyDescent="0.2">
      <c r="B11" s="12" t="s">
        <v>41</v>
      </c>
      <c r="G11" t="s">
        <v>63</v>
      </c>
    </row>
    <row r="12" spans="1:10" x14ac:dyDescent="0.2">
      <c r="B12" s="13" t="s">
        <v>42</v>
      </c>
      <c r="G12" t="s">
        <v>49</v>
      </c>
    </row>
    <row r="13" spans="1:10" x14ac:dyDescent="0.2">
      <c r="B13" s="12" t="s">
        <v>40</v>
      </c>
      <c r="J13" t="s">
        <v>65</v>
      </c>
    </row>
    <row r="15" spans="1:10" x14ac:dyDescent="0.2">
      <c r="A15" t="s">
        <v>37</v>
      </c>
      <c r="B15" t="s">
        <v>66</v>
      </c>
    </row>
    <row r="16" spans="1:10" x14ac:dyDescent="0.2">
      <c r="B16" t="s">
        <v>38</v>
      </c>
    </row>
    <row r="18" spans="1:13" x14ac:dyDescent="0.2">
      <c r="A18" t="s">
        <v>39</v>
      </c>
      <c r="B18" t="s">
        <v>68</v>
      </c>
    </row>
    <row r="19" spans="1:13" x14ac:dyDescent="0.2">
      <c r="B19" s="13" t="s">
        <v>60</v>
      </c>
      <c r="M19" t="s">
        <v>61</v>
      </c>
    </row>
    <row r="20" spans="1:13" x14ac:dyDescent="0.2">
      <c r="B20" s="14" t="s">
        <v>69</v>
      </c>
    </row>
    <row r="22" spans="1:13" x14ac:dyDescent="0.2">
      <c r="A22" t="s">
        <v>43</v>
      </c>
      <c r="B22" t="s">
        <v>67</v>
      </c>
    </row>
    <row r="23" spans="1:13" x14ac:dyDescent="0.2">
      <c r="B23" t="s">
        <v>46</v>
      </c>
    </row>
    <row r="24" spans="1:13" x14ac:dyDescent="0.2">
      <c r="B24" t="s">
        <v>44</v>
      </c>
    </row>
    <row r="25" spans="1:13" x14ac:dyDescent="0.2">
      <c r="B25" t="s">
        <v>45</v>
      </c>
    </row>
    <row r="29" spans="1:13" x14ac:dyDescent="0.2">
      <c r="B29" s="12"/>
    </row>
    <row r="30" spans="1:13" x14ac:dyDescent="0.2">
      <c r="B30" s="12"/>
    </row>
    <row r="43" spans="1:2" x14ac:dyDescent="0.2">
      <c r="B43" t="s">
        <v>70</v>
      </c>
    </row>
    <row r="44" spans="1:2" x14ac:dyDescent="0.2">
      <c r="B44" t="s">
        <v>71</v>
      </c>
    </row>
    <row r="46" spans="1:2" x14ac:dyDescent="0.2">
      <c r="A46" t="s">
        <v>54</v>
      </c>
      <c r="B46" t="s">
        <v>57</v>
      </c>
    </row>
    <row r="47" spans="1:2" x14ac:dyDescent="0.2">
      <c r="B47" t="s">
        <v>58</v>
      </c>
    </row>
    <row r="48" spans="1:2" x14ac:dyDescent="0.2">
      <c r="B48" t="s">
        <v>51</v>
      </c>
    </row>
    <row r="49" spans="2:2" x14ac:dyDescent="0.2">
      <c r="B49" t="s">
        <v>52</v>
      </c>
    </row>
    <row r="50" spans="2:2" x14ac:dyDescent="0.2">
      <c r="B50" t="s">
        <v>72</v>
      </c>
    </row>
    <row r="51" spans="2:2" x14ac:dyDescent="0.2">
      <c r="B51" t="s">
        <v>53</v>
      </c>
    </row>
    <row r="52" spans="2:2" x14ac:dyDescent="0.2">
      <c r="B52" t="s">
        <v>56</v>
      </c>
    </row>
  </sheetData>
  <mergeCells count="1">
    <mergeCell ref="G9:J10"/>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13</vt:i4>
      </vt:variant>
    </vt:vector>
  </HeadingPairs>
  <TitlesOfParts>
    <vt:vector size="17" baseType="lpstr">
      <vt:lpstr>全国植樹祭、R7年用ポスター　別紙様式1</vt:lpstr>
      <vt:lpstr>別紙様式2</vt:lpstr>
      <vt:lpstr>集計</vt:lpstr>
      <vt:lpstr>メモ</vt:lpstr>
      <vt:lpstr>別紙様式2!_I100000</vt:lpstr>
      <vt:lpstr>_I100000</vt:lpstr>
      <vt:lpstr>別紙様式2!_I70001</vt:lpstr>
      <vt:lpstr>_I70001</vt:lpstr>
      <vt:lpstr>別紙様式2!_I80001</vt:lpstr>
      <vt:lpstr>_I80001</vt:lpstr>
      <vt:lpstr>別紙様式2!_I90001</vt:lpstr>
      <vt:lpstr>_I90001</vt:lpstr>
      <vt:lpstr>集計!Print_Area</vt:lpstr>
      <vt:lpstr>'全国植樹祭、R7年用ポスター　別紙様式1'!Print_Area</vt:lpstr>
      <vt:lpstr>別紙様式2!Print_Area</vt:lpstr>
      <vt:lpstr>'全国植樹祭、R7年用ポスター　別紙様式1'!Print_Titles</vt:lpstr>
      <vt:lpstr>別紙様式2!Print_Titles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2024-06-21T05:22:27Z</cp:lastPrinted>
  <dcterms:created xsi:type="dcterms:W3CDTF">2020-09-24T06:51:44Z</dcterms:created>
  <dcterms:modified xsi:type="dcterms:W3CDTF">2024-06-24T00:47:18Z</dcterms:modified>
</cp:coreProperties>
</file>